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VN\IVN WG flora\waarnemingen\"/>
    </mc:Choice>
  </mc:AlternateContent>
  <xr:revisionPtr revIDLastSave="0" documentId="13_ncr:9_{44972CE8-C0FC-4E5C-AD75-7C1042532540}" xr6:coauthVersionLast="47" xr6:coauthVersionMax="47" xr10:uidLastSave="{00000000-0000-0000-0000-000000000000}"/>
  <bookViews>
    <workbookView xWindow="330" yWindow="75" windowWidth="26685" windowHeight="15375" xr2:uid="{70FDA8E7-646E-4016-A04B-ABC3C87AC7D6}"/>
  </bookViews>
  <sheets>
    <sheet name="waarnemingen" sheetId="2" r:id="rId1"/>
    <sheet name="export-lijst-682260-06-06-2024-" sheetId="1" r:id="rId2"/>
  </sheets>
  <calcPr calcId="0"/>
</workbook>
</file>

<file path=xl/calcChain.xml><?xml version="1.0" encoding="utf-8"?>
<calcChain xmlns="http://schemas.openxmlformats.org/spreadsheetml/2006/main">
  <c r="A24" i="2" l="1"/>
  <c r="A93" i="2"/>
  <c r="A86" i="2"/>
  <c r="A90" i="2"/>
  <c r="A25" i="2"/>
  <c r="A17" i="2"/>
  <c r="A5" i="2"/>
  <c r="A74" i="2"/>
  <c r="A59" i="2"/>
  <c r="A85" i="2"/>
  <c r="A46" i="2"/>
  <c r="A29" i="2"/>
  <c r="A55" i="2"/>
  <c r="A39" i="2"/>
  <c r="A72" i="2"/>
  <c r="A42" i="2"/>
  <c r="A41" i="2"/>
  <c r="A67" i="2"/>
  <c r="A65" i="2"/>
  <c r="A52" i="2"/>
  <c r="A91" i="2"/>
  <c r="A87" i="2"/>
  <c r="A78" i="2"/>
  <c r="A40" i="2"/>
  <c r="A50" i="2"/>
  <c r="A66" i="2"/>
  <c r="A76" i="2"/>
  <c r="A75" i="2"/>
  <c r="A14" i="2"/>
  <c r="A45" i="2"/>
  <c r="A6" i="2"/>
  <c r="A18" i="2"/>
  <c r="A30" i="2"/>
  <c r="A15" i="2"/>
  <c r="A47" i="2"/>
  <c r="A56" i="2"/>
  <c r="A48" i="2"/>
  <c r="A84" i="2"/>
  <c r="A19" i="2"/>
  <c r="A68" i="2"/>
  <c r="A92" i="2"/>
  <c r="A37" i="2"/>
  <c r="A23" i="2"/>
  <c r="A2" i="2"/>
  <c r="A9" i="2"/>
  <c r="A7" i="2"/>
  <c r="A70" i="2"/>
  <c r="A36" i="2"/>
  <c r="A64" i="2"/>
  <c r="A11" i="2"/>
  <c r="A34" i="2"/>
  <c r="A12" i="2"/>
  <c r="A31" i="2"/>
  <c r="A44" i="2"/>
  <c r="A89" i="2"/>
  <c r="A10" i="2"/>
  <c r="A20" i="2"/>
  <c r="A58" i="2"/>
  <c r="A57" i="2"/>
  <c r="A81" i="2"/>
  <c r="A77" i="2"/>
  <c r="A69" i="2"/>
  <c r="A33" i="2"/>
  <c r="A28" i="2"/>
  <c r="A3" i="2"/>
  <c r="A21" i="2"/>
  <c r="A22" i="2"/>
  <c r="A27" i="2"/>
  <c r="A80" i="2"/>
  <c r="A54" i="2"/>
  <c r="A62" i="2"/>
  <c r="A8" i="2"/>
  <c r="A71" i="2"/>
  <c r="A16" i="2"/>
  <c r="A32" i="2"/>
  <c r="A63" i="2"/>
  <c r="A60" i="2"/>
  <c r="A26" i="2"/>
  <c r="A51" i="2"/>
  <c r="A73" i="2"/>
  <c r="A38" i="2"/>
  <c r="A61" i="2"/>
  <c r="A88" i="2"/>
  <c r="A49" i="2"/>
  <c r="A83" i="2"/>
  <c r="A53" i="2"/>
  <c r="A79" i="2"/>
  <c r="A13" i="2"/>
  <c r="A82" i="2"/>
  <c r="A35" i="2"/>
  <c r="A43" i="2"/>
  <c r="A4" i="2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</calcChain>
</file>

<file path=xl/sharedStrings.xml><?xml version="1.0" encoding="utf-8"?>
<sst xmlns="http://schemas.openxmlformats.org/spreadsheetml/2006/main" count="2140" uniqueCount="430">
  <si>
    <t>soortnummer</t>
  </si>
  <si>
    <t>wetnaam</t>
  </si>
  <si>
    <t>nednaam</t>
  </si>
  <si>
    <t>zeldzaaamheid</t>
  </si>
  <si>
    <t>rode_lijst</t>
  </si>
  <si>
    <t>start_date</t>
  </si>
  <si>
    <t>end_date</t>
  </si>
  <si>
    <t>abundance</t>
  </si>
  <si>
    <t>count</t>
  </si>
  <si>
    <t>location_name</t>
  </si>
  <si>
    <t>x</t>
  </si>
  <si>
    <t>y</t>
  </si>
  <si>
    <t>scale</t>
  </si>
  <si>
    <t>kmhok</t>
  </si>
  <si>
    <t>protocolnaam</t>
  </si>
  <si>
    <t>obsmethod</t>
  </si>
  <si>
    <t>origin</t>
  </si>
  <si>
    <t>lifestage</t>
  </si>
  <si>
    <t>habitat</t>
  </si>
  <si>
    <t>remarks</t>
  </si>
  <si>
    <t>substrate</t>
  </si>
  <si>
    <t>organism</t>
  </si>
  <si>
    <t>waarnemer</t>
  </si>
  <si>
    <t>determinator</t>
  </si>
  <si>
    <t>herbarium</t>
  </si>
  <si>
    <t>groep</t>
  </si>
  <si>
    <t>observation_uri</t>
  </si>
  <si>
    <t>orig_id_tekst</t>
  </si>
  <si>
    <t>orig_id_num</t>
  </si>
  <si>
    <t>user_collection_number</t>
  </si>
  <si>
    <t>invoermethode</t>
  </si>
  <si>
    <t>orig_speciesname</t>
  </si>
  <si>
    <t>orig_substrate</t>
  </si>
  <si>
    <t>orig_observer</t>
  </si>
  <si>
    <t>orig_terraintypecomment</t>
  </si>
  <si>
    <t>validatie</t>
  </si>
  <si>
    <t>validation_procedure_code</t>
  </si>
  <si>
    <t>validation_procedure_description</t>
  </si>
  <si>
    <t>Alnus glutinosa</t>
  </si>
  <si>
    <t>Zwarte els</t>
  </si>
  <si>
    <t>a</t>
  </si>
  <si>
    <t>TNB</t>
  </si>
  <si>
    <t>Aanwezig</t>
  </si>
  <si>
    <t>Land van Megen</t>
  </si>
  <si>
    <t>Het Nieuwe Strepen</t>
  </si>
  <si>
    <t>geen / veldwaarneming</t>
  </si>
  <si>
    <t>wild</t>
  </si>
  <si>
    <t>onbekend</t>
  </si>
  <si>
    <t>Inge Bonninga</t>
  </si>
  <si>
    <t>V</t>
  </si>
  <si>
    <t>http://verspreidingsatlas.nl/waarneming/53701441</t>
  </si>
  <si>
    <t>VERA-1.6.0-caa5bdb0-23e4-11ef-b296-1539b8686600</t>
  </si>
  <si>
    <t>VERA app</t>
  </si>
  <si>
    <t>ingediend</t>
  </si>
  <si>
    <t>geen</t>
  </si>
  <si>
    <t>Lactuca serriola</t>
  </si>
  <si>
    <t>Kompassla</t>
  </si>
  <si>
    <t>http://verspreidingsatlas.nl/waarneming/53701442</t>
  </si>
  <si>
    <t>VERA-1.6.0-ac766290-23e4-11ef-b296-1539b8686600</t>
  </si>
  <si>
    <t>Glechoma hederacea</t>
  </si>
  <si>
    <t>Hondsdraf</t>
  </si>
  <si>
    <t>http://verspreidingsatlas.nl/waarneming/53701443</t>
  </si>
  <si>
    <t>VERA-1.6.0-a32102e0-23e4-11ef-b296-1539b8686600</t>
  </si>
  <si>
    <t>Stellaria graminea</t>
  </si>
  <si>
    <t>Grasmuur</t>
  </si>
  <si>
    <t>http://verspreidingsatlas.nl/waarneming/53701444</t>
  </si>
  <si>
    <t>VERA-1.6.0-fa7f74a0-23e3-11ef-b296-1539b8686600</t>
  </si>
  <si>
    <t>Capsella bursa-pastoris</t>
  </si>
  <si>
    <t>Herderstasje</t>
  </si>
  <si>
    <t>http://verspreidingsatlas.nl/waarneming/53701445</t>
  </si>
  <si>
    <t>VERA-1.6.0-a0dbc340-23e3-11ef-b296-1539b8686600</t>
  </si>
  <si>
    <t>Sisymbrium officinale</t>
  </si>
  <si>
    <t>Gewone raket</t>
  </si>
  <si>
    <t>http://verspreidingsatlas.nl/waarneming/53701446</t>
  </si>
  <si>
    <t>VERA-1.6.0-9ce95360-23e3-11ef-b296-1539b8686600</t>
  </si>
  <si>
    <t>Persicaria hydropiper</t>
  </si>
  <si>
    <t>Waterpeper</t>
  </si>
  <si>
    <t>http://verspreidingsatlas.nl/waarneming/53701447</t>
  </si>
  <si>
    <t>VERA-1.6.0-936df520-23e3-11ef-b296-1539b8686600</t>
  </si>
  <si>
    <t>Tanacetum vulgare</t>
  </si>
  <si>
    <t>Boerenwormkruid</t>
  </si>
  <si>
    <t>http://verspreidingsatlas.nl/waarneming/53701448</t>
  </si>
  <si>
    <t>VERA-1.6.0-452c6360-23e3-11ef-b296-1539b8686600</t>
  </si>
  <si>
    <t>Medicago lupulina</t>
  </si>
  <si>
    <t>Hopklaver</t>
  </si>
  <si>
    <t>http://verspreidingsatlas.nl/waarneming/53701449</t>
  </si>
  <si>
    <t>VERA-1.6.0-1ade9d80-23e3-11ef-b296-1539b8686600</t>
  </si>
  <si>
    <t>Typha latifolia</t>
  </si>
  <si>
    <t>Grote lisdodde</t>
  </si>
  <si>
    <t>http://verspreidingsatlas.nl/waarneming/53701450</t>
  </si>
  <si>
    <t>VERA-1.6.0-9206e080-23e2-11ef-b296-1539b8686600</t>
  </si>
  <si>
    <t>Prunus avium</t>
  </si>
  <si>
    <t>Zoete kers</t>
  </si>
  <si>
    <t>Maasuiterwaarden</t>
  </si>
  <si>
    <t>http://verspreidingsatlas.nl/waarneming/53701451</t>
  </si>
  <si>
    <t>VERA-1.6.0-57eaa030-23e2-11ef-b296-1539b8686600</t>
  </si>
  <si>
    <t>Holcus lanatus</t>
  </si>
  <si>
    <t>Gestreepte witbol</t>
  </si>
  <si>
    <t>http://verspreidingsatlas.nl/waarneming/53701452</t>
  </si>
  <si>
    <t>VERA-1.6.0-53d713c0-23e2-11ef-b296-1539b8686600</t>
  </si>
  <si>
    <t>Rumex hydrolapathum</t>
  </si>
  <si>
    <t>Waterzuring</t>
  </si>
  <si>
    <t>http://verspreidingsatlas.nl/waarneming/53701453</t>
  </si>
  <si>
    <t>VERA-1.6.0-505360b0-23e1-11ef-b296-1539b8686600</t>
  </si>
  <si>
    <t>Nuphar lutea</t>
  </si>
  <si>
    <t>Gele plomp</t>
  </si>
  <si>
    <t>http://verspreidingsatlas.nl/waarneming/53701454</t>
  </si>
  <si>
    <t>VERA-1.6.0-26cc1f20-23e1-11ef-b296-1539b8686600</t>
  </si>
  <si>
    <t>Deschampsia cespitosa</t>
  </si>
  <si>
    <t>Ruwe smele</t>
  </si>
  <si>
    <t>foto</t>
  </si>
  <si>
    <t>http://verspreidingsatlas.nl/waarneming/53701455</t>
  </si>
  <si>
    <t>VERA-1.6.0-1dee3960-23e1-11ef-b296-1539b8686600</t>
  </si>
  <si>
    <t>wordt beoordeeld</t>
  </si>
  <si>
    <t>Populus x canadensis / nigra</t>
  </si>
  <si>
    <t>Canada- / Zwarte populier</t>
  </si>
  <si>
    <t>http://verspreidingsatlas.nl/waarneming/53701456</t>
  </si>
  <si>
    <t>VERA-1.6.0-45f862c0-23df-11ef-b296-1539b8686600</t>
  </si>
  <si>
    <t>Prunus serotina</t>
  </si>
  <si>
    <t>Amerikaanse vogelkers</t>
  </si>
  <si>
    <t>E</t>
  </si>
  <si>
    <t>http://verspreidingsatlas.nl/waarneming/53701457</t>
  </si>
  <si>
    <t>VERA-1.6.0-1e7ad3e0-23df-11ef-b296-1539b8686600</t>
  </si>
  <si>
    <t>Galeopsis tetrahit</t>
  </si>
  <si>
    <t>Gewone hennepnetel</t>
  </si>
  <si>
    <t>http://verspreidingsatlas.nl/waarneming/53701458</t>
  </si>
  <si>
    <t>VERA-1.6.0-02f05a00-23df-11ef-b296-1539b8686600</t>
  </si>
  <si>
    <t>Carex hirta</t>
  </si>
  <si>
    <t>Ruige zegge</t>
  </si>
  <si>
    <t>http://verspreidingsatlas.nl/waarneming/53701459</t>
  </si>
  <si>
    <t>VERA-1.6.0-d8c53750-23de-11ef-b296-1539b8686600</t>
  </si>
  <si>
    <t>Rumex conglomeratus</t>
  </si>
  <si>
    <t>Kluwenzuring</t>
  </si>
  <si>
    <t>http://verspreidingsatlas.nl/waarneming/53701460</t>
  </si>
  <si>
    <t>VERA-1.6.0-5533e170-23de-11ef-b296-1539b8686600</t>
  </si>
  <si>
    <t>Arrhenatherum elatius</t>
  </si>
  <si>
    <t>Glanshaver</t>
  </si>
  <si>
    <t>http://verspreidingsatlas.nl/waarneming/53701461</t>
  </si>
  <si>
    <t>VERA-1.6.0-46743ef0-23de-11ef-b296-1539b8686600</t>
  </si>
  <si>
    <t>Prunus padus</t>
  </si>
  <si>
    <t>Vogelkers</t>
  </si>
  <si>
    <t>http://verspreidingsatlas.nl/waarneming/53701462</t>
  </si>
  <si>
    <t>VERA-1.6.0-2ee5d1e0-23de-11ef-b296-1539b8686600</t>
  </si>
  <si>
    <t>Phalaris arundinacea</t>
  </si>
  <si>
    <t>Rietgras</t>
  </si>
  <si>
    <t>http://verspreidingsatlas.nl/waarneming/53701463</t>
  </si>
  <si>
    <t>VERA-1.6.0-2588d110-23de-11ef-b296-1539b8686600</t>
  </si>
  <si>
    <t>Solanum dulcamara</t>
  </si>
  <si>
    <t>Bitterzoet</t>
  </si>
  <si>
    <t>http://verspreidingsatlas.nl/waarneming/53701464</t>
  </si>
  <si>
    <t>VERA-1.6.0-01fb6820-23de-11ef-b296-1539b8686600</t>
  </si>
  <si>
    <t>Dryopteris carthusiana</t>
  </si>
  <si>
    <t>Smalle stekelvaren</t>
  </si>
  <si>
    <t>http://verspreidingsatlas.nl/waarneming/53701465</t>
  </si>
  <si>
    <t>VERA-1.6.0-f2fe6e80-23dd-11ef-b296-1539b8686600</t>
  </si>
  <si>
    <t>Cornus sanguinea</t>
  </si>
  <si>
    <t>Rode kornoelje</t>
  </si>
  <si>
    <t>http://verspreidingsatlas.nl/waarneming/53701466</t>
  </si>
  <si>
    <t>VERA-1.6.0-ed63a5d0-23dd-11ef-b296-1539b8686600</t>
  </si>
  <si>
    <t>Cirsium vulgare</t>
  </si>
  <si>
    <t>Speerdistel</t>
  </si>
  <si>
    <t>http://verspreidingsatlas.nl/waarneming/53701467</t>
  </si>
  <si>
    <t>VERA-1.6.0-14c62810-23dd-11ef-b296-1539b8686600</t>
  </si>
  <si>
    <t>Alliaria petiolata</t>
  </si>
  <si>
    <t>Look-zonder-look</t>
  </si>
  <si>
    <t>http://verspreidingsatlas.nl/waarneming/53701468</t>
  </si>
  <si>
    <t>VERA-1.6.0-ede415e0-23dc-11ef-b296-1539b8686600</t>
  </si>
  <si>
    <t>Epipactis helleborine subsp. helleborine</t>
  </si>
  <si>
    <t>Brede wespenorchis</t>
  </si>
  <si>
    <t>http://verspreidingsatlas.nl/waarneming/53701469</t>
  </si>
  <si>
    <t>VERA-1.6.0-a6f29df0-23dc-11ef-b296-1539b8686600</t>
  </si>
  <si>
    <t>Galium aparine</t>
  </si>
  <si>
    <t>Kleefkruid</t>
  </si>
  <si>
    <t>http://verspreidingsatlas.nl/waarneming/53701470</t>
  </si>
  <si>
    <t>VERA-1.6.0-96390030-23dc-11ef-b296-1539b8686600</t>
  </si>
  <si>
    <t>Rosa canina</t>
  </si>
  <si>
    <t>Hondsroos</t>
  </si>
  <si>
    <t>http://verspreidingsatlas.nl/waarneming/53701471</t>
  </si>
  <si>
    <t>VERA-1.6.0-742b0b50-23dc-11ef-b296-1539b8686600</t>
  </si>
  <si>
    <t>Sambucus nigra</t>
  </si>
  <si>
    <t>Gewone vlier</t>
  </si>
  <si>
    <t>http://verspreidingsatlas.nl/waarneming/53701472</t>
  </si>
  <si>
    <t>VERA-1.6.0-4f97f230-23dc-11ef-b296-1539b8686600</t>
  </si>
  <si>
    <t>Sonchus asper</t>
  </si>
  <si>
    <t>Gekroesde melkdistel</t>
  </si>
  <si>
    <t>http://verspreidingsatlas.nl/waarneming/53701473</t>
  </si>
  <si>
    <t>VERA-1.6.0-3a55bf10-23dc-11ef-b296-1539b8686600</t>
  </si>
  <si>
    <t>Poa annua</t>
  </si>
  <si>
    <t>Straatgras</t>
  </si>
  <si>
    <t>http://verspreidingsatlas.nl/waarneming/53701474</t>
  </si>
  <si>
    <t>VERA-1.6.0-3410fac0-23dc-11ef-b296-1539b8686600</t>
  </si>
  <si>
    <t>Polygonum aviculare</t>
  </si>
  <si>
    <t>Gewoon varkensgras</t>
  </si>
  <si>
    <t>http://verspreidingsatlas.nl/waarneming/53701475</t>
  </si>
  <si>
    <t>VERA-1.6.0-2cec84d0-23dc-11ef-b296-1539b8686600</t>
  </si>
  <si>
    <t>Cirsium arvense</t>
  </si>
  <si>
    <t>Akkerdistel</t>
  </si>
  <si>
    <t>http://verspreidingsatlas.nl/waarneming/53701476</t>
  </si>
  <si>
    <t>VERA-1.6.0-1fb3a960-23dc-11ef-b296-1539b8686600</t>
  </si>
  <si>
    <t>Barbarea vulgaris</t>
  </si>
  <si>
    <t>Gewoon barbarakruid</t>
  </si>
  <si>
    <t>http://verspreidingsatlas.nl/waarneming/53701477</t>
  </si>
  <si>
    <t>VERA-1.6.0-082f9c90-23dc-11ef-b296-1539b8686600</t>
  </si>
  <si>
    <t>Ulmus</t>
  </si>
  <si>
    <t>Iep (G)</t>
  </si>
  <si>
    <t>http://verspreidingsatlas.nl/waarneming/53701478</t>
  </si>
  <si>
    <t>VERA-1.6.0-014b15d0-23dc-11ef-b296-1539b8686600</t>
  </si>
  <si>
    <t>Lapsana communis</t>
  </si>
  <si>
    <t>Akkerkool</t>
  </si>
  <si>
    <t>http://verspreidingsatlas.nl/waarneming/53701479</t>
  </si>
  <si>
    <t>VERA-1.6.0-df739a40-23db-11ef-b296-1539b8686600</t>
  </si>
  <si>
    <t>http://verspreidingsatlas.nl/waarneming/53701480</t>
  </si>
  <si>
    <t>VERA-1.6.0-cecc7310-23db-11ef-b296-1539b8686600</t>
  </si>
  <si>
    <t>Fraxinus excelsior</t>
  </si>
  <si>
    <t>Es</t>
  </si>
  <si>
    <t>http://verspreidingsatlas.nl/waarneming/53701481</t>
  </si>
  <si>
    <t>VERA-1.6.0-c483b2b0-23db-11ef-b296-1539b8686600</t>
  </si>
  <si>
    <t>Campanula rapunculoides</t>
  </si>
  <si>
    <t>Akkerklokje</t>
  </si>
  <si>
    <t>http://verspreidingsatlas.nl/waarneming/53701482</t>
  </si>
  <si>
    <t>VERA-1.6.0-bdc2b980-23db-11ef-b296-1539b8686600</t>
  </si>
  <si>
    <t>Galium mollugo subsp. erectum</t>
  </si>
  <si>
    <t>Glad walstro</t>
  </si>
  <si>
    <t>http://verspreidingsatlas.nl/waarneming/53701483</t>
  </si>
  <si>
    <t>VERA-1.6.0-b5cbb150-23db-11ef-b296-1539b8686600</t>
  </si>
  <si>
    <t>Betula pendula</t>
  </si>
  <si>
    <t>Ruwe berk</t>
  </si>
  <si>
    <t>http://verspreidingsatlas.nl/waarneming/53701484</t>
  </si>
  <si>
    <t>VERA-1.6.0-b194be60-23db-11ef-b296-1539b8686600</t>
  </si>
  <si>
    <t>Quercus robur</t>
  </si>
  <si>
    <t>Zomereik</t>
  </si>
  <si>
    <t>http://verspreidingsatlas.nl/waarneming/53701485</t>
  </si>
  <si>
    <t>VERA-1.6.0-abbfd2e0-23db-11ef-b296-1539b8686600</t>
  </si>
  <si>
    <t>Hedera helix</t>
  </si>
  <si>
    <t>Klimop</t>
  </si>
  <si>
    <t>http://verspreidingsatlas.nl/waarneming/53701486</t>
  </si>
  <si>
    <t>VERA-1.6.0-7aef0730-23db-11ef-b296-1539b8686600</t>
  </si>
  <si>
    <t>Rubus</t>
  </si>
  <si>
    <t>Braam (G)</t>
  </si>
  <si>
    <t>http://verspreidingsatlas.nl/waarneming/53701487</t>
  </si>
  <si>
    <t>VERA-1.6.0-77de44c0-23db-11ef-b296-1539b8686600</t>
  </si>
  <si>
    <t>Anthriscus sylvestris</t>
  </si>
  <si>
    <t>Fluitenkruid</t>
  </si>
  <si>
    <t>http://verspreidingsatlas.nl/waarneming/53701488</t>
  </si>
  <si>
    <t>VERA-1.6.0-716996d0-23db-11ef-b296-1539b8686600</t>
  </si>
  <si>
    <t>Artemisia vulgaris</t>
  </si>
  <si>
    <t>Bijvoet</t>
  </si>
  <si>
    <t>http://verspreidingsatlas.nl/waarneming/53701489</t>
  </si>
  <si>
    <t>VERA-1.6.0-6bbcf3d0-23db-11ef-b296-1539b8686600</t>
  </si>
  <si>
    <t>http://verspreidingsatlas.nl/waarneming/53701490</t>
  </si>
  <si>
    <t>VERA-1.6.0-6755a210-23db-11ef-b296-1539b8686600</t>
  </si>
  <si>
    <t>Acer campestre</t>
  </si>
  <si>
    <t>Spaanse aak</t>
  </si>
  <si>
    <t>http://verspreidingsatlas.nl/waarneming/53701491</t>
  </si>
  <si>
    <t>VERA-1.6.0-59ecb5f0-23db-11ef-b296-1539b8686600</t>
  </si>
  <si>
    <t>Crataegus monogyna</t>
  </si>
  <si>
    <t>Eenstijlige meidoorn</t>
  </si>
  <si>
    <t>http://verspreidingsatlas.nl/waarneming/53701492</t>
  </si>
  <si>
    <t>VERA-1.6.0-50eb42a0-23db-11ef-b296-1539b8686600</t>
  </si>
  <si>
    <t>Heracleum sphondylium subsp. sphondylium</t>
  </si>
  <si>
    <t>Gewone berenklauw</t>
  </si>
  <si>
    <t>http://verspreidingsatlas.nl/waarneming/53701493</t>
  </si>
  <si>
    <t>VERA-1.6.0-48a5cc50-23db-11ef-b296-1539b8686600</t>
  </si>
  <si>
    <t>Valerianella locusta</t>
  </si>
  <si>
    <t>Gewone veldsla</t>
  </si>
  <si>
    <t>http://verspreidingsatlas.nl/waarneming/53701494</t>
  </si>
  <si>
    <t>VERA-1.6.0-88190b00-23da-11ef-b296-1539b8686600</t>
  </si>
  <si>
    <t>Rorippa palustris</t>
  </si>
  <si>
    <t>Moeraskers</t>
  </si>
  <si>
    <t>http://verspreidingsatlas.nl/waarneming/53701495</t>
  </si>
  <si>
    <t>VERA-1.6.0-7e32dd00-23da-11ef-b296-1539b8686600</t>
  </si>
  <si>
    <t>Cerastium glomeratum</t>
  </si>
  <si>
    <t>Kluwenhoornbloem</t>
  </si>
  <si>
    <t>http://verspreidingsatlas.nl/waarneming/53701496</t>
  </si>
  <si>
    <t>VERA-1.6.0-78603b70-23da-11ef-b296-1539b8686600</t>
  </si>
  <si>
    <t>Taraxacum officinale</t>
  </si>
  <si>
    <t>Paardenbloem</t>
  </si>
  <si>
    <t>http://verspreidingsatlas.nl/waarneming/53701497</t>
  </si>
  <si>
    <t>VERA-1.6.0-f062d8e0-23d9-11ef-b296-1539b8686600</t>
  </si>
  <si>
    <t>Matricaria discoidea</t>
  </si>
  <si>
    <t>Schijfkamille</t>
  </si>
  <si>
    <t>http://verspreidingsatlas.nl/waarneming/53701498</t>
  </si>
  <si>
    <t>VERA-1.6.0-e16fca50-23d9-11ef-b296-1539b8686600</t>
  </si>
  <si>
    <t>Plantago major subsp. major</t>
  </si>
  <si>
    <t>Grote weegbree</t>
  </si>
  <si>
    <t>http://verspreidingsatlas.nl/waarneming/53701499</t>
  </si>
  <si>
    <t>VERA-1.6.0-dc609fd0-23d9-11ef-b296-1539b8686600</t>
  </si>
  <si>
    <t>Matricaria chamomilla</t>
  </si>
  <si>
    <t>Echte kamille</t>
  </si>
  <si>
    <t>http://verspreidingsatlas.nl/waarneming/53701500</t>
  </si>
  <si>
    <t>VERA-1.6.0-d2e47e40-23d9-11ef-b296-1539b8686600</t>
  </si>
  <si>
    <t>Carex demissa</t>
  </si>
  <si>
    <t>Geelgroene zegge</t>
  </si>
  <si>
    <t>http://verspreidingsatlas.nl/waarneming/53701501</t>
  </si>
  <si>
    <t>VERA-1.6.0-8621eb60-23d9-11ef-b296-1539b8686600</t>
  </si>
  <si>
    <t>Eupatorium cannabinum</t>
  </si>
  <si>
    <t>Koninginnekruid</t>
  </si>
  <si>
    <t>http://verspreidingsatlas.nl/waarneming/53701502</t>
  </si>
  <si>
    <t>VERA-1.6.0-672ef220-23d9-11ef-b296-1539b8686600</t>
  </si>
  <si>
    <t>Cerastium fontanum subsp. vulgare</t>
  </si>
  <si>
    <t>Gewone hoornbloem</t>
  </si>
  <si>
    <t>http://verspreidingsatlas.nl/waarneming/53701503</t>
  </si>
  <si>
    <t>VERA-1.6.0-b6fe9360-23d8-11ef-b296-1539b8686600</t>
  </si>
  <si>
    <t>Anthoxanthum</t>
  </si>
  <si>
    <t>Reukgras (G)</t>
  </si>
  <si>
    <t>http://verspreidingsatlas.nl/waarneming/53701504</t>
  </si>
  <si>
    <t>VERA-1.6.0-9a894450-23d8-11ef-b296-1539b8686600</t>
  </si>
  <si>
    <t>Leucanthemum vulgare</t>
  </si>
  <si>
    <t>Gewone margriet</t>
  </si>
  <si>
    <t>http://verspreidingsatlas.nl/waarneming/53701505</t>
  </si>
  <si>
    <t>VERA-1.6.0-49009de0-23d8-11ef-b296-1539b8686600</t>
  </si>
  <si>
    <t>Cardamine pratensis</t>
  </si>
  <si>
    <t>Pinksterbloem</t>
  </si>
  <si>
    <t>http://verspreidingsatlas.nl/waarneming/53701506</t>
  </si>
  <si>
    <t>VERA-1.6.0-ca7f5ce0-23d7-11ef-b296-1539b8686600</t>
  </si>
  <si>
    <t>Salix alba</t>
  </si>
  <si>
    <t>Schietwilg</t>
  </si>
  <si>
    <t>http://verspreidingsatlas.nl/waarneming/53701507</t>
  </si>
  <si>
    <t>VERA-1.6.0-bf07b970-23d7-11ef-b296-1539b8686600</t>
  </si>
  <si>
    <t>Salix cinerea subsp. cinerea</t>
  </si>
  <si>
    <t>Grauwe wilg</t>
  </si>
  <si>
    <t>http://verspreidingsatlas.nl/waarneming/53701508</t>
  </si>
  <si>
    <t>VERA-1.6.0-bb5c64b0-23d7-11ef-b296-1539b8686600</t>
  </si>
  <si>
    <t>Ranunculus flammula</t>
  </si>
  <si>
    <t>Egelboterbloem</t>
  </si>
  <si>
    <t>http://verspreidingsatlas.nl/waarneming/53701509</t>
  </si>
  <si>
    <t>VERA-1.6.0-59546a60-23d7-11ef-b296-1539b8686600</t>
  </si>
  <si>
    <t>Myosotis laxa subsp. caespitosa</t>
  </si>
  <si>
    <t>Zompvergeet-mij-nietje</t>
  </si>
  <si>
    <t>http://verspreidingsatlas.nl/waarneming/53701510</t>
  </si>
  <si>
    <t>VERA-1.6.0-503b9e80-23d7-11ef-b296-1539b8686600</t>
  </si>
  <si>
    <t>Juncus bufonius</t>
  </si>
  <si>
    <t>Greppelrus</t>
  </si>
  <si>
    <t>http://verspreidingsatlas.nl/waarneming/53701511</t>
  </si>
  <si>
    <t>VERA-1.6.0-ea4245c0-23d6-11ef-b296-1539b8686600</t>
  </si>
  <si>
    <t>Silene flos-cuculi</t>
  </si>
  <si>
    <t>Echte koekoeksbloem</t>
  </si>
  <si>
    <t>http://verspreidingsatlas.nl/waarneming/53701512</t>
  </si>
  <si>
    <t>VERA-1.6.0-7ff12ba0-23d6-11ef-b296-1539b8686600</t>
  </si>
  <si>
    <t>Trifolium repens</t>
  </si>
  <si>
    <t>Witte klaver</t>
  </si>
  <si>
    <t>http://verspreidingsatlas.nl/waarneming/53701513</t>
  </si>
  <si>
    <t>VERA-1.6.0-795dab10-23d6-11ef-b296-1539b8686600</t>
  </si>
  <si>
    <t>Valeriana officinalis</t>
  </si>
  <si>
    <t>Echte valeriaan</t>
  </si>
  <si>
    <t>http://verspreidingsatlas.nl/waarneming/53701514</t>
  </si>
  <si>
    <t>VERA-1.6.0-6a4205e0-23d6-11ef-b296-1539b8686600</t>
  </si>
  <si>
    <t>Persicaria amphibia</t>
  </si>
  <si>
    <t>Veenwortel</t>
  </si>
  <si>
    <t>http://verspreidingsatlas.nl/waarneming/53701515</t>
  </si>
  <si>
    <t>VERA-1.6.0-31c6cb60-23d6-11ef-b296-1539b8686600</t>
  </si>
  <si>
    <t>Ranunculus acris</t>
  </si>
  <si>
    <t>Scherpe boterbloem</t>
  </si>
  <si>
    <t>http://verspreidingsatlas.nl/waarneming/53701516</t>
  </si>
  <si>
    <t>VERA-1.6.0-e89c5360-23d5-11ef-b296-1539b8686600</t>
  </si>
  <si>
    <t>Ranunculus repens</t>
  </si>
  <si>
    <t>Kruipende boterbloem</t>
  </si>
  <si>
    <t>http://verspreidingsatlas.nl/waarneming/53701517</t>
  </si>
  <si>
    <t>VERA-1.6.0-e2db8c20-23d5-11ef-b296-1539b8686600</t>
  </si>
  <si>
    <t>Juncus conglomeratus</t>
  </si>
  <si>
    <t>Biezenknoppen</t>
  </si>
  <si>
    <t>http://verspreidingsatlas.nl/waarneming/53701518</t>
  </si>
  <si>
    <t>VERA-1.6.0-ba0a5420-23d5-11ef-b296-1539b8686600</t>
  </si>
  <si>
    <t>Juncus effusus</t>
  </si>
  <si>
    <t>Pitrus</t>
  </si>
  <si>
    <t>http://verspreidingsatlas.nl/waarneming/53701519</t>
  </si>
  <si>
    <t>VERA-1.6.0-b63641b0-23d5-11ef-b296-1539b8686600</t>
  </si>
  <si>
    <t>Rumex crispus</t>
  </si>
  <si>
    <t>Krulzuring</t>
  </si>
  <si>
    <t>http://verspreidingsatlas.nl/waarneming/53701520</t>
  </si>
  <si>
    <t>VERA-1.6.0-56bda4d0-23d5-11ef-b296-1539b8686600</t>
  </si>
  <si>
    <t>Jacobaea vulgaris subsp. vulgaris</t>
  </si>
  <si>
    <t>Gewoon jakobskruiskruid</t>
  </si>
  <si>
    <t>http://verspreidingsatlas.nl/waarneming/53701521</t>
  </si>
  <si>
    <t>VERA-1.6.0-3fde6380-23d5-11ef-b296-1539b8686600</t>
  </si>
  <si>
    <t>Phragmites australis</t>
  </si>
  <si>
    <t>Riet</t>
  </si>
  <si>
    <t>http://verspreidingsatlas.nl/waarneming/53701522</t>
  </si>
  <si>
    <t>VERA-1.6.0-2214f620-23d5-11ef-b296-1539b8686600</t>
  </si>
  <si>
    <t>Equisetum palustre</t>
  </si>
  <si>
    <t>Lidrus</t>
  </si>
  <si>
    <t>http://verspreidingsatlas.nl/waarneming/53701523</t>
  </si>
  <si>
    <t>VERA-1.6.0-0c1c1d30-23d5-11ef-b296-1539b8686600</t>
  </si>
  <si>
    <t>http://verspreidingsatlas.nl/waarneming/53701524</t>
  </si>
  <si>
    <t>VERA-1.6.0-62ccc2c0-23d4-11ef-b296-1539b8686600</t>
  </si>
  <si>
    <t>Lolium perenne</t>
  </si>
  <si>
    <t>Engels raaigras</t>
  </si>
  <si>
    <t>http://verspreidingsatlas.nl/waarneming/53701525</t>
  </si>
  <si>
    <t>VERA-1.6.0-5f4808d0-23d4-11ef-b296-1539b8686600</t>
  </si>
  <si>
    <t>Trifolium dubium</t>
  </si>
  <si>
    <t>Kleine klaver</t>
  </si>
  <si>
    <t>http://verspreidingsatlas.nl/waarneming/53701526</t>
  </si>
  <si>
    <t>VERA-1.6.0-22dd44a0-23d4-11ef-b296-1539b8686600</t>
  </si>
  <si>
    <t>http://verspreidingsatlas.nl/waarneming/53701527</t>
  </si>
  <si>
    <t>VERA-1.6.0-19fee9b0-23d4-11ef-b296-1539b8686600</t>
  </si>
  <si>
    <t>Rumex obtusifolius</t>
  </si>
  <si>
    <t>Ridderzuring</t>
  </si>
  <si>
    <t>http://verspreidingsatlas.nl/waarneming/53701528</t>
  </si>
  <si>
    <t>VERA-1.6.0-05271120-23d4-11ef-b296-1539b8686600</t>
  </si>
  <si>
    <t>Alopecurus pratensis</t>
  </si>
  <si>
    <t>Grote vossenstaart</t>
  </si>
  <si>
    <t>http://verspreidingsatlas.nl/waarneming/53701529</t>
  </si>
  <si>
    <t>VERA-1.6.0-fb29d8b0-23d3-11ef-b296-1539b8686600</t>
  </si>
  <si>
    <t>Centaurea jacea</t>
  </si>
  <si>
    <t>Knoopkruid</t>
  </si>
  <si>
    <t>http://verspreidingsatlas.nl/waarneming/53701530</t>
  </si>
  <si>
    <t>VERA-1.6.0-f444dcc0-23d3-11ef-b296-1539b8686600</t>
  </si>
  <si>
    <t>Dactylis glomerata subsp. glomerata</t>
  </si>
  <si>
    <t>Gewone kropaar</t>
  </si>
  <si>
    <t>http://verspreidingsatlas.nl/waarneming/53701531</t>
  </si>
  <si>
    <t>VERA-1.6.0-eac6bf60-23d3-11ef-b296-1539b8686600</t>
  </si>
  <si>
    <t>Urtica dioica</t>
  </si>
  <si>
    <t>Grote brandnetel</t>
  </si>
  <si>
    <t>http://verspreidingsatlas.nl/waarneming/53701532</t>
  </si>
  <si>
    <t>VERA-1.6.0-e6156c50-23d3-11ef-b296-1539b8686600</t>
  </si>
  <si>
    <t>http://verspreidingsatlas.nl/waarneming/53701533</t>
  </si>
  <si>
    <t>VERA-1.6.0-e04d03f0-23d3-11ef-b296-1539b8686600</t>
  </si>
  <si>
    <t>Trifolium pratense</t>
  </si>
  <si>
    <t>Rode klaver</t>
  </si>
  <si>
    <t>http://verspreidingsatlas.nl/waarneming/53701534</t>
  </si>
  <si>
    <t>VERA-1.6.0-d4a269a0-23d3-11ef-b296-1539b8686600</t>
  </si>
  <si>
    <t>Vicia hirsuta</t>
  </si>
  <si>
    <t>Ringelwikke</t>
  </si>
  <si>
    <t>http://verspreidingsatlas.nl/waarneming/53701535</t>
  </si>
  <si>
    <t>VERA-1.6.0-cb19ec00-23d3-11ef-b296-1539b8686600</t>
  </si>
  <si>
    <t>Cynosurus cristatus</t>
  </si>
  <si>
    <t>Kamgras</t>
  </si>
  <si>
    <t>GE</t>
  </si>
  <si>
    <t>http://verspreidingsatlas.nl/waarneming/53701536</t>
  </si>
  <si>
    <t>VERA-1.6.0-61fa4d00-23d3-11ef-b296-1539b8686600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</si>
</sst>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B069-5F50-4EC6-B4C8-6390AC78B81C}">
  <dimension ref="A1:F93"/>
  <sheetViews>
    <sheetView tabSelected="1" workbookViewId="0">
      <selection activeCell="F1" sqref="F1:F1048576"/>
    </sheetView>
  </sheetViews>
  <sheetFormatPr defaultRowHeight="15" x14ac:dyDescent="0.25"/>
  <cols>
    <col min="2" max="2" width="41.7109375" bestFit="1" customWidth="1"/>
    <col min="3" max="3" width="24.42578125" bestFit="1" customWidth="1"/>
    <col min="5" max="5" width="13.5703125" bestFit="1" customWidth="1"/>
    <col min="6" max="6" width="9.140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13</v>
      </c>
    </row>
    <row r="2" spans="1:6" x14ac:dyDescent="0.25">
      <c r="A2" t="str">
        <f>"0001"</f>
        <v>0001</v>
      </c>
      <c r="B2" t="s">
        <v>251</v>
      </c>
      <c r="C2" t="s">
        <v>252</v>
      </c>
      <c r="D2" t="s">
        <v>40</v>
      </c>
      <c r="E2" s="1">
        <v>45449.419548611113</v>
      </c>
      <c r="F2">
        <v>168422</v>
      </c>
    </row>
    <row r="3" spans="1:6" x14ac:dyDescent="0.25">
      <c r="A3" t="str">
        <f>"0029"</f>
        <v>0029</v>
      </c>
      <c r="B3" t="s">
        <v>163</v>
      </c>
      <c r="C3" t="s">
        <v>164</v>
      </c>
      <c r="D3" t="s">
        <v>40</v>
      </c>
      <c r="E3" s="1">
        <v>45449.427384259259</v>
      </c>
      <c r="F3">
        <v>168422</v>
      </c>
    </row>
    <row r="4" spans="1:6" x14ac:dyDescent="0.25">
      <c r="A4" t="str">
        <f>"0036"</f>
        <v>0036</v>
      </c>
      <c r="B4" t="s">
        <v>38</v>
      </c>
      <c r="C4" t="s">
        <v>39</v>
      </c>
      <c r="D4" t="s">
        <v>40</v>
      </c>
      <c r="E4" s="1">
        <v>45449.466469907406</v>
      </c>
      <c r="F4">
        <v>168422</v>
      </c>
    </row>
    <row r="5" spans="1:6" x14ac:dyDescent="0.25">
      <c r="A5" t="str">
        <f>"0042"</f>
        <v>0042</v>
      </c>
      <c r="B5" t="s">
        <v>399</v>
      </c>
      <c r="C5" t="s">
        <v>400</v>
      </c>
      <c r="D5" t="s">
        <v>40</v>
      </c>
      <c r="E5" s="1">
        <v>45449.382905092592</v>
      </c>
      <c r="F5">
        <v>168422</v>
      </c>
    </row>
    <row r="6" spans="1:6" x14ac:dyDescent="0.25">
      <c r="A6" t="str">
        <f>"6038"</f>
        <v>6038</v>
      </c>
      <c r="B6" t="s">
        <v>303</v>
      </c>
      <c r="C6" t="s">
        <v>304</v>
      </c>
      <c r="D6" t="s">
        <v>40</v>
      </c>
      <c r="E6" s="1">
        <v>45449.40587962963</v>
      </c>
      <c r="F6">
        <v>168422</v>
      </c>
    </row>
    <row r="7" spans="1:6" x14ac:dyDescent="0.25">
      <c r="A7" t="str">
        <f>"0070"</f>
        <v>0070</v>
      </c>
      <c r="B7" t="s">
        <v>241</v>
      </c>
      <c r="C7" t="s">
        <v>242</v>
      </c>
      <c r="D7" t="s">
        <v>40</v>
      </c>
      <c r="E7" s="1">
        <v>45449.42</v>
      </c>
      <c r="F7">
        <v>168422</v>
      </c>
    </row>
    <row r="8" spans="1:6" x14ac:dyDescent="0.25">
      <c r="A8" t="str">
        <f>"0096"</f>
        <v>0096</v>
      </c>
      <c r="B8" t="s">
        <v>135</v>
      </c>
      <c r="C8" t="s">
        <v>136</v>
      </c>
      <c r="D8" t="s">
        <v>40</v>
      </c>
      <c r="E8" s="1">
        <v>45449.434074074074</v>
      </c>
      <c r="F8">
        <v>168422</v>
      </c>
    </row>
    <row r="9" spans="1:6" x14ac:dyDescent="0.25">
      <c r="A9" t="str">
        <f>"0101"</f>
        <v>0101</v>
      </c>
      <c r="B9" t="s">
        <v>245</v>
      </c>
      <c r="C9" t="s">
        <v>246</v>
      </c>
      <c r="D9" t="s">
        <v>40</v>
      </c>
      <c r="E9" s="1">
        <v>45449.41988425926</v>
      </c>
      <c r="F9">
        <v>168422</v>
      </c>
    </row>
    <row r="10" spans="1:6" x14ac:dyDescent="0.25">
      <c r="A10" t="str">
        <f>"0133"</f>
        <v>0133</v>
      </c>
      <c r="B10" t="s">
        <v>199</v>
      </c>
      <c r="C10" t="s">
        <v>200</v>
      </c>
      <c r="D10" t="s">
        <v>40</v>
      </c>
      <c r="E10" s="1">
        <v>45449.42292824074</v>
      </c>
      <c r="F10">
        <v>168422</v>
      </c>
    </row>
    <row r="11" spans="1:6" x14ac:dyDescent="0.25">
      <c r="A11" t="str">
        <f>"0140"</f>
        <v>0140</v>
      </c>
      <c r="B11" t="s">
        <v>225</v>
      </c>
      <c r="C11" t="s">
        <v>226</v>
      </c>
      <c r="D11" t="s">
        <v>40</v>
      </c>
      <c r="E11" s="1">
        <v>45449.421249999999</v>
      </c>
      <c r="F11">
        <v>168422</v>
      </c>
    </row>
    <row r="12" spans="1:6" x14ac:dyDescent="0.25">
      <c r="A12" t="str">
        <f>"0195"</f>
        <v>0195</v>
      </c>
      <c r="B12" t="s">
        <v>217</v>
      </c>
      <c r="C12" t="s">
        <v>218</v>
      </c>
      <c r="D12" t="s">
        <v>40</v>
      </c>
      <c r="E12" s="1">
        <v>45449.421481481484</v>
      </c>
      <c r="F12">
        <v>168422</v>
      </c>
    </row>
    <row r="13" spans="1:6" x14ac:dyDescent="0.25">
      <c r="A13" t="str">
        <f>"0200"</f>
        <v>0200</v>
      </c>
      <c r="B13" t="s">
        <v>67</v>
      </c>
      <c r="C13" t="s">
        <v>68</v>
      </c>
      <c r="D13" t="s">
        <v>40</v>
      </c>
      <c r="E13" s="1">
        <v>45449.460694444446</v>
      </c>
      <c r="F13">
        <v>168422</v>
      </c>
    </row>
    <row r="14" spans="1:6" x14ac:dyDescent="0.25">
      <c r="A14" t="str">
        <f>"0205"</f>
        <v>0205</v>
      </c>
      <c r="B14" t="s">
        <v>311</v>
      </c>
      <c r="C14" t="s">
        <v>312</v>
      </c>
      <c r="D14" t="s">
        <v>40</v>
      </c>
      <c r="E14" s="1">
        <v>45449.40184027778</v>
      </c>
      <c r="F14">
        <v>168422</v>
      </c>
    </row>
    <row r="15" spans="1:6" x14ac:dyDescent="0.25">
      <c r="A15" t="str">
        <f>"0220"</f>
        <v>0220</v>
      </c>
      <c r="B15" t="s">
        <v>291</v>
      </c>
      <c r="C15" t="s">
        <v>292</v>
      </c>
      <c r="D15" t="s">
        <v>40</v>
      </c>
      <c r="E15" s="1">
        <v>45449.410462962966</v>
      </c>
      <c r="F15">
        <v>168422</v>
      </c>
    </row>
    <row r="16" spans="1:6" x14ac:dyDescent="0.25">
      <c r="A16" t="str">
        <f>"0235"</f>
        <v>0235</v>
      </c>
      <c r="B16" t="s">
        <v>127</v>
      </c>
      <c r="C16" t="s">
        <v>128</v>
      </c>
      <c r="D16" t="s">
        <v>40</v>
      </c>
      <c r="E16" s="1">
        <v>45449.436921296299</v>
      </c>
      <c r="F16">
        <v>168422</v>
      </c>
    </row>
    <row r="17" spans="1:6" x14ac:dyDescent="0.25">
      <c r="A17" t="str">
        <f>"1766"</f>
        <v>1766</v>
      </c>
      <c r="B17" t="s">
        <v>403</v>
      </c>
      <c r="C17" t="s">
        <v>404</v>
      </c>
      <c r="D17" t="s">
        <v>40</v>
      </c>
      <c r="E17" s="1">
        <v>45449.382777777777</v>
      </c>
      <c r="F17">
        <v>168422</v>
      </c>
    </row>
    <row r="18" spans="1:6" x14ac:dyDescent="0.25">
      <c r="A18" t="str">
        <f>"0296"</f>
        <v>0296</v>
      </c>
      <c r="B18" t="s">
        <v>299</v>
      </c>
      <c r="C18" t="s">
        <v>300</v>
      </c>
      <c r="D18" t="s">
        <v>40</v>
      </c>
      <c r="E18" s="1">
        <v>45449.406435185185</v>
      </c>
      <c r="F18">
        <v>168422</v>
      </c>
    </row>
    <row r="19" spans="1:6" x14ac:dyDescent="0.25">
      <c r="A19" t="str">
        <f>"0295"</f>
        <v>0295</v>
      </c>
      <c r="B19" t="s">
        <v>271</v>
      </c>
      <c r="C19" t="s">
        <v>272</v>
      </c>
      <c r="D19" t="s">
        <v>40</v>
      </c>
      <c r="E19" s="1">
        <v>45449.415162037039</v>
      </c>
      <c r="F19">
        <v>168422</v>
      </c>
    </row>
    <row r="20" spans="1:6" x14ac:dyDescent="0.25">
      <c r="A20" t="str">
        <f>"0331"</f>
        <v>0331</v>
      </c>
      <c r="B20" t="s">
        <v>195</v>
      </c>
      <c r="C20" t="s">
        <v>196</v>
      </c>
      <c r="D20" t="s">
        <v>40</v>
      </c>
      <c r="E20" s="1">
        <v>45449.423379629632</v>
      </c>
      <c r="F20">
        <v>168422</v>
      </c>
    </row>
    <row r="21" spans="1:6" x14ac:dyDescent="0.25">
      <c r="A21" t="str">
        <f>"0336"</f>
        <v>0336</v>
      </c>
      <c r="B21" t="s">
        <v>159</v>
      </c>
      <c r="C21" t="s">
        <v>160</v>
      </c>
      <c r="D21" t="s">
        <v>40</v>
      </c>
      <c r="E21" s="1">
        <v>45449.428148148145</v>
      </c>
      <c r="F21">
        <v>168422</v>
      </c>
    </row>
    <row r="22" spans="1:6" x14ac:dyDescent="0.25">
      <c r="A22" t="str">
        <f>"0355"</f>
        <v>0355</v>
      </c>
      <c r="B22" t="s">
        <v>155</v>
      </c>
      <c r="C22" t="s">
        <v>156</v>
      </c>
      <c r="D22" t="s">
        <v>40</v>
      </c>
      <c r="E22" s="1">
        <v>45449.432349537034</v>
      </c>
      <c r="F22">
        <v>168422</v>
      </c>
    </row>
    <row r="23" spans="1:6" x14ac:dyDescent="0.25">
      <c r="A23" t="str">
        <f>"0369"</f>
        <v>0369</v>
      </c>
      <c r="B23" t="s">
        <v>255</v>
      </c>
      <c r="C23" t="s">
        <v>256</v>
      </c>
      <c r="D23" t="s">
        <v>40</v>
      </c>
      <c r="E23" s="1">
        <v>45449.419363425928</v>
      </c>
      <c r="F23">
        <v>168422</v>
      </c>
    </row>
    <row r="24" spans="1:6" x14ac:dyDescent="0.25">
      <c r="A24" t="str">
        <f>"0386"</f>
        <v>0386</v>
      </c>
      <c r="B24" t="s">
        <v>425</v>
      </c>
      <c r="C24" t="s">
        <v>426</v>
      </c>
      <c r="D24" t="s">
        <v>40</v>
      </c>
      <c r="E24" s="1">
        <v>45449.379930555559</v>
      </c>
      <c r="F24">
        <v>168422</v>
      </c>
    </row>
    <row r="25" spans="1:6" x14ac:dyDescent="0.25">
      <c r="A25" t="str">
        <f>"0390"</f>
        <v>0390</v>
      </c>
      <c r="B25" t="s">
        <v>407</v>
      </c>
      <c r="C25" t="s">
        <v>408</v>
      </c>
      <c r="D25" t="s">
        <v>40</v>
      </c>
      <c r="E25" s="1">
        <v>45449.382592592592</v>
      </c>
      <c r="F25">
        <v>168422</v>
      </c>
    </row>
    <row r="26" spans="1:6" x14ac:dyDescent="0.25">
      <c r="A26" t="str">
        <f>"0397"</f>
        <v>0397</v>
      </c>
      <c r="B26" t="s">
        <v>108</v>
      </c>
      <c r="C26" t="s">
        <v>109</v>
      </c>
      <c r="D26" t="s">
        <v>40</v>
      </c>
      <c r="E26" s="1">
        <v>45449.448206018518</v>
      </c>
      <c r="F26">
        <v>168422</v>
      </c>
    </row>
    <row r="27" spans="1:6" x14ac:dyDescent="0.25">
      <c r="A27" t="str">
        <f>"0426"</f>
        <v>0426</v>
      </c>
      <c r="B27" t="s">
        <v>151</v>
      </c>
      <c r="C27" t="s">
        <v>152</v>
      </c>
      <c r="D27" t="s">
        <v>40</v>
      </c>
      <c r="E27" s="1">
        <v>45449.432453703703</v>
      </c>
      <c r="F27">
        <v>168422</v>
      </c>
    </row>
    <row r="28" spans="1:6" x14ac:dyDescent="0.25">
      <c r="A28" t="str">
        <f>"5490"</f>
        <v>5490</v>
      </c>
      <c r="B28" t="s">
        <v>167</v>
      </c>
      <c r="C28" t="s">
        <v>168</v>
      </c>
      <c r="D28" t="s">
        <v>40</v>
      </c>
      <c r="E28" s="1">
        <v>45449.426006944443</v>
      </c>
      <c r="F28">
        <v>168422</v>
      </c>
    </row>
    <row r="29" spans="1:6" x14ac:dyDescent="0.25">
      <c r="A29" t="str">
        <f>"0466"</f>
        <v>0466</v>
      </c>
      <c r="B29" t="s">
        <v>379</v>
      </c>
      <c r="C29" t="s">
        <v>380</v>
      </c>
      <c r="D29" t="s">
        <v>40</v>
      </c>
      <c r="E29" s="1">
        <v>45449.388206018521</v>
      </c>
      <c r="F29">
        <v>168422</v>
      </c>
    </row>
    <row r="30" spans="1:6" x14ac:dyDescent="0.25">
      <c r="A30" t="str">
        <f>"0490"</f>
        <v>0490</v>
      </c>
      <c r="B30" t="s">
        <v>295</v>
      </c>
      <c r="C30" t="s">
        <v>296</v>
      </c>
      <c r="D30" t="s">
        <v>40</v>
      </c>
      <c r="E30" s="1">
        <v>45449.409861111111</v>
      </c>
      <c r="F30">
        <v>168422</v>
      </c>
    </row>
    <row r="31" spans="1:6" x14ac:dyDescent="0.25">
      <c r="A31" t="str">
        <f>"0531"</f>
        <v>0531</v>
      </c>
      <c r="B31" t="s">
        <v>213</v>
      </c>
      <c r="C31" t="s">
        <v>214</v>
      </c>
      <c r="D31" t="s">
        <v>40</v>
      </c>
      <c r="E31" s="1">
        <v>45449.4216087963</v>
      </c>
      <c r="F31">
        <v>168422</v>
      </c>
    </row>
    <row r="32" spans="1:6" x14ac:dyDescent="0.25">
      <c r="A32" t="str">
        <f>"0543"</f>
        <v>0543</v>
      </c>
      <c r="B32" t="s">
        <v>123</v>
      </c>
      <c r="C32" t="s">
        <v>124</v>
      </c>
      <c r="D32" t="s">
        <v>40</v>
      </c>
      <c r="E32" s="1">
        <v>45449.437743055554</v>
      </c>
      <c r="F32">
        <v>168422</v>
      </c>
    </row>
    <row r="33" spans="1:6" x14ac:dyDescent="0.25">
      <c r="A33" t="str">
        <f>"0546"</f>
        <v>0546</v>
      </c>
      <c r="B33" t="s">
        <v>171</v>
      </c>
      <c r="C33" t="s">
        <v>172</v>
      </c>
      <c r="D33" t="s">
        <v>40</v>
      </c>
      <c r="E33" s="1">
        <v>45449.425682870373</v>
      </c>
      <c r="F33">
        <v>168422</v>
      </c>
    </row>
    <row r="34" spans="1:6" x14ac:dyDescent="0.25">
      <c r="A34" t="str">
        <f>"0550"</f>
        <v>0550</v>
      </c>
      <c r="B34" t="s">
        <v>221</v>
      </c>
      <c r="C34" t="s">
        <v>222</v>
      </c>
      <c r="D34" t="s">
        <v>40</v>
      </c>
      <c r="E34" s="1">
        <v>45449.421331018515</v>
      </c>
      <c r="F34">
        <v>168422</v>
      </c>
    </row>
    <row r="35" spans="1:6" x14ac:dyDescent="0.25">
      <c r="A35" t="str">
        <f>"0582"</f>
        <v>0582</v>
      </c>
      <c r="B35" t="s">
        <v>59</v>
      </c>
      <c r="C35" t="s">
        <v>60</v>
      </c>
      <c r="D35" t="s">
        <v>40</v>
      </c>
      <c r="E35" s="1">
        <v>45449.46570601852</v>
      </c>
      <c r="F35">
        <v>168422</v>
      </c>
    </row>
    <row r="36" spans="1:6" x14ac:dyDescent="0.25">
      <c r="A36" t="str">
        <f>"0598"</f>
        <v>0598</v>
      </c>
      <c r="B36" t="s">
        <v>233</v>
      </c>
      <c r="C36" t="s">
        <v>234</v>
      </c>
      <c r="D36" t="s">
        <v>40</v>
      </c>
      <c r="E36" s="1">
        <v>45449.420185185183</v>
      </c>
      <c r="F36">
        <v>168422</v>
      </c>
    </row>
    <row r="37" spans="1:6" x14ac:dyDescent="0.25">
      <c r="A37" t="str">
        <f>"0607"</f>
        <v>0607</v>
      </c>
      <c r="B37" t="s">
        <v>259</v>
      </c>
      <c r="C37" t="s">
        <v>260</v>
      </c>
      <c r="D37" t="s">
        <v>40</v>
      </c>
      <c r="E37" s="1">
        <v>45449.419212962966</v>
      </c>
      <c r="F37">
        <v>168422</v>
      </c>
    </row>
    <row r="38" spans="1:6" x14ac:dyDescent="0.25">
      <c r="A38" t="str">
        <f>"0631"</f>
        <v>0631</v>
      </c>
      <c r="B38" t="s">
        <v>96</v>
      </c>
      <c r="C38" t="s">
        <v>97</v>
      </c>
      <c r="D38" t="s">
        <v>40</v>
      </c>
      <c r="E38" s="1">
        <v>45449.454224537039</v>
      </c>
      <c r="F38">
        <v>168422</v>
      </c>
    </row>
    <row r="39" spans="1:6" x14ac:dyDescent="0.25">
      <c r="A39" t="str">
        <f>"1188"</f>
        <v>1188</v>
      </c>
      <c r="B39" t="s">
        <v>371</v>
      </c>
      <c r="C39" t="s">
        <v>372</v>
      </c>
      <c r="D39" t="s">
        <v>40</v>
      </c>
      <c r="E39" s="1">
        <v>45449.38921296296</v>
      </c>
      <c r="F39">
        <v>168422</v>
      </c>
    </row>
    <row r="40" spans="1:6" x14ac:dyDescent="0.25">
      <c r="A40" t="str">
        <f>"0675"</f>
        <v>0675</v>
      </c>
      <c r="B40" t="s">
        <v>331</v>
      </c>
      <c r="C40" t="s">
        <v>332</v>
      </c>
      <c r="D40" t="s">
        <v>40</v>
      </c>
      <c r="E40" s="1">
        <v>45449.397488425922</v>
      </c>
      <c r="F40">
        <v>168422</v>
      </c>
    </row>
    <row r="41" spans="1:6" x14ac:dyDescent="0.25">
      <c r="A41" t="str">
        <f>"0679"</f>
        <v>0679</v>
      </c>
      <c r="B41" t="s">
        <v>359</v>
      </c>
      <c r="C41" t="s">
        <v>360</v>
      </c>
      <c r="D41" t="s">
        <v>40</v>
      </c>
      <c r="E41" s="1">
        <v>45449.391585648147</v>
      </c>
      <c r="F41">
        <v>168422</v>
      </c>
    </row>
    <row r="42" spans="1:6" x14ac:dyDescent="0.25">
      <c r="A42" t="str">
        <f>"0680"</f>
        <v>0680</v>
      </c>
      <c r="B42" t="s">
        <v>363</v>
      </c>
      <c r="C42" t="s">
        <v>364</v>
      </c>
      <c r="D42" t="s">
        <v>40</v>
      </c>
      <c r="E42" s="1">
        <v>45449.391504629632</v>
      </c>
      <c r="F42">
        <v>168422</v>
      </c>
    </row>
    <row r="43" spans="1:6" x14ac:dyDescent="0.25">
      <c r="A43" t="str">
        <f>"0699"</f>
        <v>0699</v>
      </c>
      <c r="B43" t="s">
        <v>55</v>
      </c>
      <c r="C43" t="s">
        <v>56</v>
      </c>
      <c r="D43" t="s">
        <v>40</v>
      </c>
      <c r="E43" s="1">
        <v>45449.465879629628</v>
      </c>
      <c r="F43">
        <v>168422</v>
      </c>
    </row>
    <row r="44" spans="1:6" x14ac:dyDescent="0.25">
      <c r="A44" t="str">
        <f>"0708"</f>
        <v>0708</v>
      </c>
      <c r="B44" t="s">
        <v>207</v>
      </c>
      <c r="C44" t="s">
        <v>208</v>
      </c>
      <c r="D44" t="s">
        <v>40</v>
      </c>
      <c r="E44" s="1">
        <v>45449.4221412037</v>
      </c>
      <c r="F44">
        <v>168422</v>
      </c>
    </row>
    <row r="45" spans="1:6" x14ac:dyDescent="0.25">
      <c r="A45" t="str">
        <f>"0319"</f>
        <v>0319</v>
      </c>
      <c r="B45" t="s">
        <v>307</v>
      </c>
      <c r="C45" t="s">
        <v>308</v>
      </c>
      <c r="D45" t="s">
        <v>40</v>
      </c>
      <c r="E45" s="1">
        <v>45449.404305555552</v>
      </c>
      <c r="F45">
        <v>168422</v>
      </c>
    </row>
    <row r="46" spans="1:6" x14ac:dyDescent="0.25">
      <c r="A46" t="str">
        <f>"0756"</f>
        <v>0756</v>
      </c>
      <c r="B46" t="s">
        <v>385</v>
      </c>
      <c r="C46" t="s">
        <v>386</v>
      </c>
      <c r="D46" t="s">
        <v>40</v>
      </c>
      <c r="E46" s="1">
        <v>45449.38484953704</v>
      </c>
      <c r="F46">
        <v>168422</v>
      </c>
    </row>
    <row r="47" spans="1:6" x14ac:dyDescent="0.25">
      <c r="A47" t="str">
        <f>"0794"</f>
        <v>0794</v>
      </c>
      <c r="B47" t="s">
        <v>287</v>
      </c>
      <c r="C47" t="s">
        <v>288</v>
      </c>
      <c r="D47" t="s">
        <v>40</v>
      </c>
      <c r="E47" s="1">
        <v>45449.411944444444</v>
      </c>
      <c r="F47">
        <v>168422</v>
      </c>
    </row>
    <row r="48" spans="1:6" x14ac:dyDescent="0.25">
      <c r="A48" t="str">
        <f>"0796"</f>
        <v>0796</v>
      </c>
      <c r="B48" t="s">
        <v>279</v>
      </c>
      <c r="C48" t="s">
        <v>280</v>
      </c>
      <c r="D48" t="s">
        <v>40</v>
      </c>
      <c r="E48" s="1">
        <v>45449.412233796298</v>
      </c>
      <c r="F48">
        <v>168422</v>
      </c>
    </row>
    <row r="49" spans="1:6" x14ac:dyDescent="0.25">
      <c r="A49" t="str">
        <f>"0799"</f>
        <v>0799</v>
      </c>
      <c r="B49" t="s">
        <v>83</v>
      </c>
      <c r="C49" t="s">
        <v>84</v>
      </c>
      <c r="D49" t="s">
        <v>40</v>
      </c>
      <c r="E49" s="1">
        <v>45449.458090277774</v>
      </c>
      <c r="F49">
        <v>168422</v>
      </c>
    </row>
    <row r="50" spans="1:6" x14ac:dyDescent="0.25">
      <c r="A50" t="str">
        <f>"0841"</f>
        <v>0841</v>
      </c>
      <c r="B50" t="s">
        <v>327</v>
      </c>
      <c r="C50" t="s">
        <v>328</v>
      </c>
      <c r="D50" t="s">
        <v>40</v>
      </c>
      <c r="E50" s="1">
        <v>45449.399467592593</v>
      </c>
      <c r="F50">
        <v>168422</v>
      </c>
    </row>
    <row r="51" spans="1:6" x14ac:dyDescent="0.25">
      <c r="A51" t="str">
        <f>"0865"</f>
        <v>0865</v>
      </c>
      <c r="B51" t="s">
        <v>104</v>
      </c>
      <c r="C51" t="s">
        <v>105</v>
      </c>
      <c r="D51" t="s">
        <v>40</v>
      </c>
      <c r="E51" s="1">
        <v>45449.448379629626</v>
      </c>
      <c r="F51">
        <v>168422</v>
      </c>
    </row>
    <row r="52" spans="1:6" x14ac:dyDescent="0.25">
      <c r="A52" t="str">
        <f>"0967"</f>
        <v>0967</v>
      </c>
      <c r="B52" t="s">
        <v>347</v>
      </c>
      <c r="C52" t="s">
        <v>348</v>
      </c>
      <c r="D52" t="s">
        <v>40</v>
      </c>
      <c r="E52" s="1">
        <v>45449.393912037034</v>
      </c>
      <c r="F52">
        <v>168422</v>
      </c>
    </row>
    <row r="53" spans="1:6" x14ac:dyDescent="0.25">
      <c r="A53" t="str">
        <f>"0972"</f>
        <v>0972</v>
      </c>
      <c r="B53" t="s">
        <v>75</v>
      </c>
      <c r="C53" t="s">
        <v>76</v>
      </c>
      <c r="D53" t="s">
        <v>40</v>
      </c>
      <c r="E53" s="1">
        <v>45449.460428240738</v>
      </c>
      <c r="F53">
        <v>168422</v>
      </c>
    </row>
    <row r="54" spans="1:6" x14ac:dyDescent="0.25">
      <c r="A54" t="str">
        <f>"0930"</f>
        <v>0930</v>
      </c>
      <c r="B54" t="s">
        <v>143</v>
      </c>
      <c r="C54" t="s">
        <v>144</v>
      </c>
      <c r="D54" t="s">
        <v>40</v>
      </c>
      <c r="E54" s="1">
        <v>45449.433437500003</v>
      </c>
      <c r="F54">
        <v>168422</v>
      </c>
    </row>
    <row r="55" spans="1:6" x14ac:dyDescent="0.25">
      <c r="A55" t="str">
        <f>"0933"</f>
        <v>0933</v>
      </c>
      <c r="B55" t="s">
        <v>375</v>
      </c>
      <c r="C55" t="s">
        <v>376</v>
      </c>
      <c r="D55" t="s">
        <v>40</v>
      </c>
      <c r="E55" s="1">
        <v>45449.38863425926</v>
      </c>
      <c r="F55">
        <v>168422</v>
      </c>
    </row>
    <row r="56" spans="1:6" x14ac:dyDescent="0.25">
      <c r="A56" t="str">
        <f>"0947"</f>
        <v>0947</v>
      </c>
      <c r="B56" t="s">
        <v>283</v>
      </c>
      <c r="C56" t="s">
        <v>284</v>
      </c>
      <c r="D56" t="s">
        <v>40</v>
      </c>
      <c r="E56" s="1">
        <v>45449.412129629629</v>
      </c>
      <c r="F56">
        <v>168422</v>
      </c>
    </row>
    <row r="57" spans="1:6" x14ac:dyDescent="0.25">
      <c r="A57" t="str">
        <f>"0952"</f>
        <v>0952</v>
      </c>
      <c r="B57" t="s">
        <v>187</v>
      </c>
      <c r="C57" t="s">
        <v>188</v>
      </c>
      <c r="D57" t="s">
        <v>40</v>
      </c>
      <c r="E57" s="1">
        <v>45449.423784722225</v>
      </c>
      <c r="F57">
        <v>168422</v>
      </c>
    </row>
    <row r="58" spans="1:6" x14ac:dyDescent="0.25">
      <c r="A58" t="str">
        <f>"0968"</f>
        <v>0968</v>
      </c>
      <c r="B58" t="s">
        <v>191</v>
      </c>
      <c r="C58" t="s">
        <v>192</v>
      </c>
      <c r="D58" t="s">
        <v>40</v>
      </c>
      <c r="E58" s="1">
        <v>45449.423645833333</v>
      </c>
      <c r="F58">
        <v>168422</v>
      </c>
    </row>
    <row r="59" spans="1:6" x14ac:dyDescent="0.25">
      <c r="A59" t="str">
        <f>"0968"</f>
        <v>0968</v>
      </c>
      <c r="B59" t="s">
        <v>191</v>
      </c>
      <c r="C59" t="s">
        <v>192</v>
      </c>
      <c r="D59" t="s">
        <v>40</v>
      </c>
      <c r="E59" s="1">
        <v>45449.383506944447</v>
      </c>
      <c r="F59">
        <v>168422</v>
      </c>
    </row>
    <row r="60" spans="1:6" x14ac:dyDescent="0.25">
      <c r="A60" t="str">
        <f>"5312"</f>
        <v>5312</v>
      </c>
      <c r="B60" t="s">
        <v>114</v>
      </c>
      <c r="C60" t="s">
        <v>115</v>
      </c>
      <c r="D60" t="s">
        <v>40</v>
      </c>
      <c r="E60" s="1">
        <v>45449.439039351855</v>
      </c>
      <c r="F60">
        <v>168422</v>
      </c>
    </row>
    <row r="61" spans="1:6" x14ac:dyDescent="0.25">
      <c r="A61" t="str">
        <f>"1018"</f>
        <v>1018</v>
      </c>
      <c r="B61" t="s">
        <v>91</v>
      </c>
      <c r="C61" t="s">
        <v>92</v>
      </c>
      <c r="D61" t="s">
        <v>40</v>
      </c>
      <c r="E61" s="1">
        <v>45449.454305555555</v>
      </c>
      <c r="F61">
        <v>168422</v>
      </c>
    </row>
    <row r="62" spans="1:6" x14ac:dyDescent="0.25">
      <c r="A62" t="str">
        <f>"1019"</f>
        <v>1019</v>
      </c>
      <c r="B62" t="s">
        <v>139</v>
      </c>
      <c r="C62" t="s">
        <v>140</v>
      </c>
      <c r="D62" t="s">
        <v>40</v>
      </c>
      <c r="E62" s="1">
        <v>45449.433622685188</v>
      </c>
      <c r="F62">
        <v>168422</v>
      </c>
    </row>
    <row r="63" spans="1:6" x14ac:dyDescent="0.25">
      <c r="A63" t="str">
        <f>"1020"</f>
        <v>1020</v>
      </c>
      <c r="B63" t="s">
        <v>118</v>
      </c>
      <c r="C63" t="s">
        <v>119</v>
      </c>
      <c r="D63" t="s">
        <v>40</v>
      </c>
      <c r="E63" s="1">
        <v>45449.438275462962</v>
      </c>
      <c r="F63">
        <v>168422</v>
      </c>
    </row>
    <row r="64" spans="1:6" x14ac:dyDescent="0.25">
      <c r="A64" t="str">
        <f>"1037"</f>
        <v>1037</v>
      </c>
      <c r="B64" t="s">
        <v>229</v>
      </c>
      <c r="C64" t="s">
        <v>230</v>
      </c>
      <c r="D64" t="s">
        <v>40</v>
      </c>
      <c r="E64" s="1">
        <v>45449.421134259261</v>
      </c>
      <c r="F64">
        <v>168422</v>
      </c>
    </row>
    <row r="65" spans="1:6" x14ac:dyDescent="0.25">
      <c r="A65" t="str">
        <f>"1040"</f>
        <v>1040</v>
      </c>
      <c r="B65" t="s">
        <v>351</v>
      </c>
      <c r="C65" t="s">
        <v>352</v>
      </c>
      <c r="D65" t="s">
        <v>40</v>
      </c>
      <c r="E65" s="1">
        <v>45449.392488425925</v>
      </c>
      <c r="F65">
        <v>168422</v>
      </c>
    </row>
    <row r="66" spans="1:6" x14ac:dyDescent="0.25">
      <c r="A66" t="str">
        <f>"1048"</f>
        <v>1048</v>
      </c>
      <c r="B66" t="s">
        <v>323</v>
      </c>
      <c r="C66" t="s">
        <v>324</v>
      </c>
      <c r="D66" t="s">
        <v>40</v>
      </c>
      <c r="E66" s="1">
        <v>45449.399652777778</v>
      </c>
      <c r="F66">
        <v>168422</v>
      </c>
    </row>
    <row r="67" spans="1:6" x14ac:dyDescent="0.25">
      <c r="A67" t="str">
        <f>"1056"</f>
        <v>1056</v>
      </c>
      <c r="B67" t="s">
        <v>355</v>
      </c>
      <c r="C67" t="s">
        <v>356</v>
      </c>
      <c r="D67" t="s">
        <v>40</v>
      </c>
      <c r="E67" s="1">
        <v>45449.392372685186</v>
      </c>
      <c r="F67">
        <v>168422</v>
      </c>
    </row>
    <row r="68" spans="1:6" x14ac:dyDescent="0.25">
      <c r="A68" t="str">
        <f>"1076"</f>
        <v>1076</v>
      </c>
      <c r="B68" t="s">
        <v>267</v>
      </c>
      <c r="C68" t="s">
        <v>268</v>
      </c>
      <c r="D68" t="s">
        <v>40</v>
      </c>
      <c r="E68" s="1">
        <v>45449.415277777778</v>
      </c>
      <c r="F68">
        <v>168422</v>
      </c>
    </row>
    <row r="69" spans="1:6" x14ac:dyDescent="0.25">
      <c r="A69" t="str">
        <f>"1081"</f>
        <v>1081</v>
      </c>
      <c r="B69" t="s">
        <v>175</v>
      </c>
      <c r="C69" t="s">
        <v>176</v>
      </c>
      <c r="D69" t="s">
        <v>40</v>
      </c>
      <c r="E69" s="1">
        <v>45449.425023148149</v>
      </c>
      <c r="F69">
        <v>168422</v>
      </c>
    </row>
    <row r="70" spans="1:6" x14ac:dyDescent="0.25">
      <c r="A70" t="str">
        <f>"6452"</f>
        <v>6452</v>
      </c>
      <c r="B70" t="s">
        <v>237</v>
      </c>
      <c r="C70" t="s">
        <v>238</v>
      </c>
      <c r="D70" t="s">
        <v>40</v>
      </c>
      <c r="E70" s="1">
        <v>45449.420127314814</v>
      </c>
      <c r="F70">
        <v>168422</v>
      </c>
    </row>
    <row r="71" spans="1:6" x14ac:dyDescent="0.25">
      <c r="A71" t="str">
        <f>"1097"</f>
        <v>1097</v>
      </c>
      <c r="B71" t="s">
        <v>131</v>
      </c>
      <c r="C71" t="s">
        <v>132</v>
      </c>
      <c r="D71" t="s">
        <v>40</v>
      </c>
      <c r="E71" s="1">
        <v>45449.434363425928</v>
      </c>
      <c r="F71">
        <v>168422</v>
      </c>
    </row>
    <row r="72" spans="1:6" x14ac:dyDescent="0.25">
      <c r="A72" t="str">
        <f>"1098"</f>
        <v>1098</v>
      </c>
      <c r="B72" t="s">
        <v>367</v>
      </c>
      <c r="C72" t="s">
        <v>368</v>
      </c>
      <c r="D72" t="s">
        <v>40</v>
      </c>
      <c r="E72" s="1">
        <v>45449.389652777776</v>
      </c>
      <c r="F72">
        <v>168422</v>
      </c>
    </row>
    <row r="73" spans="1:6" x14ac:dyDescent="0.25">
      <c r="A73" t="str">
        <f>"1099"</f>
        <v>1099</v>
      </c>
      <c r="B73" t="s">
        <v>100</v>
      </c>
      <c r="C73" t="s">
        <v>101</v>
      </c>
      <c r="D73" t="s">
        <v>40</v>
      </c>
      <c r="E73" s="1">
        <v>45449.449178240742</v>
      </c>
      <c r="F73">
        <v>168422</v>
      </c>
    </row>
    <row r="74" spans="1:6" x14ac:dyDescent="0.25">
      <c r="A74" t="str">
        <f>"1101"</f>
        <v>1101</v>
      </c>
      <c r="B74" t="s">
        <v>395</v>
      </c>
      <c r="C74" t="s">
        <v>396</v>
      </c>
      <c r="D74" t="s">
        <v>40</v>
      </c>
      <c r="E74" s="1">
        <v>45449.383101851854</v>
      </c>
      <c r="F74">
        <v>168422</v>
      </c>
    </row>
    <row r="75" spans="1:6" x14ac:dyDescent="0.25">
      <c r="A75" t="str">
        <f>"1116"</f>
        <v>1116</v>
      </c>
      <c r="B75" t="s">
        <v>315</v>
      </c>
      <c r="C75" t="s">
        <v>316</v>
      </c>
      <c r="D75" t="s">
        <v>40</v>
      </c>
      <c r="E75" s="1">
        <v>45449.401620370372</v>
      </c>
      <c r="F75">
        <v>168422</v>
      </c>
    </row>
    <row r="76" spans="1:6" x14ac:dyDescent="0.25">
      <c r="A76" t="str">
        <f>"2468"</f>
        <v>2468</v>
      </c>
      <c r="B76" t="s">
        <v>319</v>
      </c>
      <c r="C76" t="s">
        <v>320</v>
      </c>
      <c r="D76" t="s">
        <v>40</v>
      </c>
      <c r="E76" s="1">
        <v>45449.401550925926</v>
      </c>
      <c r="F76">
        <v>168422</v>
      </c>
    </row>
    <row r="77" spans="1:6" x14ac:dyDescent="0.25">
      <c r="A77" t="str">
        <f>"1133"</f>
        <v>1133</v>
      </c>
      <c r="B77" t="s">
        <v>179</v>
      </c>
      <c r="C77" t="s">
        <v>180</v>
      </c>
      <c r="D77" t="s">
        <v>40</v>
      </c>
      <c r="E77" s="1">
        <v>45449.424317129633</v>
      </c>
      <c r="F77">
        <v>168422</v>
      </c>
    </row>
    <row r="78" spans="1:6" x14ac:dyDescent="0.25">
      <c r="A78" t="str">
        <f>"0772"</f>
        <v>0772</v>
      </c>
      <c r="B78" t="s">
        <v>335</v>
      </c>
      <c r="C78" t="s">
        <v>336</v>
      </c>
      <c r="D78" t="s">
        <v>40</v>
      </c>
      <c r="E78" s="1">
        <v>45449.395428240743</v>
      </c>
      <c r="F78">
        <v>168422</v>
      </c>
    </row>
    <row r="79" spans="1:6" x14ac:dyDescent="0.25">
      <c r="A79" t="str">
        <f>"1211"</f>
        <v>1211</v>
      </c>
      <c r="B79" t="s">
        <v>71</v>
      </c>
      <c r="C79" t="s">
        <v>72</v>
      </c>
      <c r="D79" t="s">
        <v>40</v>
      </c>
      <c r="E79" s="1">
        <v>45449.460613425923</v>
      </c>
      <c r="F79">
        <v>168422</v>
      </c>
    </row>
    <row r="80" spans="1:6" x14ac:dyDescent="0.25">
      <c r="A80" t="str">
        <f>"1218"</f>
        <v>1218</v>
      </c>
      <c r="B80" t="s">
        <v>147</v>
      </c>
      <c r="C80" t="s">
        <v>148</v>
      </c>
      <c r="D80" t="s">
        <v>40</v>
      </c>
      <c r="E80" s="1">
        <v>45449.432743055557</v>
      </c>
      <c r="F80">
        <v>168422</v>
      </c>
    </row>
    <row r="81" spans="1:6" x14ac:dyDescent="0.25">
      <c r="A81" t="str">
        <f>"1224"</f>
        <v>1224</v>
      </c>
      <c r="B81" t="s">
        <v>183</v>
      </c>
      <c r="C81" t="s">
        <v>184</v>
      </c>
      <c r="D81" t="s">
        <v>40</v>
      </c>
      <c r="E81" s="1">
        <v>45449.423900462964</v>
      </c>
      <c r="F81">
        <v>168422</v>
      </c>
    </row>
    <row r="82" spans="1:6" x14ac:dyDescent="0.25">
      <c r="A82" t="str">
        <f>"1248"</f>
        <v>1248</v>
      </c>
      <c r="B82" t="s">
        <v>63</v>
      </c>
      <c r="C82" t="s">
        <v>64</v>
      </c>
      <c r="D82" t="s">
        <v>40</v>
      </c>
      <c r="E82" s="1">
        <v>45449.462430555555</v>
      </c>
      <c r="F82">
        <v>168422</v>
      </c>
    </row>
    <row r="83" spans="1:6" x14ac:dyDescent="0.25">
      <c r="A83" t="str">
        <f>"1260"</f>
        <v>1260</v>
      </c>
      <c r="B83" t="s">
        <v>79</v>
      </c>
      <c r="C83" t="s">
        <v>80</v>
      </c>
      <c r="D83" t="s">
        <v>40</v>
      </c>
      <c r="E83" s="1">
        <v>45449.458912037036</v>
      </c>
      <c r="F83">
        <v>168422</v>
      </c>
    </row>
    <row r="84" spans="1:6" x14ac:dyDescent="0.25">
      <c r="A84" t="str">
        <f>"2430"</f>
        <v>2430</v>
      </c>
      <c r="B84" t="s">
        <v>275</v>
      </c>
      <c r="C84" t="s">
        <v>276</v>
      </c>
      <c r="D84" t="s">
        <v>40</v>
      </c>
      <c r="E84" s="1">
        <v>45449.412523148145</v>
      </c>
      <c r="F84">
        <v>168422</v>
      </c>
    </row>
    <row r="85" spans="1:6" x14ac:dyDescent="0.25">
      <c r="A85" t="str">
        <f>"1299"</f>
        <v>1299</v>
      </c>
      <c r="B85" t="s">
        <v>389</v>
      </c>
      <c r="C85" t="s">
        <v>390</v>
      </c>
      <c r="D85" t="s">
        <v>40</v>
      </c>
      <c r="E85" s="1">
        <v>45449.383680555555</v>
      </c>
      <c r="F85">
        <v>168422</v>
      </c>
    </row>
    <row r="86" spans="1:6" x14ac:dyDescent="0.25">
      <c r="A86" t="str">
        <f>"1305"</f>
        <v>1305</v>
      </c>
      <c r="B86" t="s">
        <v>417</v>
      </c>
      <c r="C86" t="s">
        <v>418</v>
      </c>
      <c r="D86" t="s">
        <v>40</v>
      </c>
      <c r="E86" s="1">
        <v>45449.382152777776</v>
      </c>
      <c r="F86">
        <v>168422</v>
      </c>
    </row>
    <row r="87" spans="1:6" x14ac:dyDescent="0.25">
      <c r="A87" t="str">
        <f>"1306"</f>
        <v>1306</v>
      </c>
      <c r="B87" t="s">
        <v>339</v>
      </c>
      <c r="C87" t="s">
        <v>340</v>
      </c>
      <c r="D87" t="s">
        <v>40</v>
      </c>
      <c r="E87" s="1">
        <v>45449.395300925928</v>
      </c>
      <c r="F87">
        <v>168422</v>
      </c>
    </row>
    <row r="88" spans="1:6" x14ac:dyDescent="0.25">
      <c r="A88" t="str">
        <f>"1318"</f>
        <v>1318</v>
      </c>
      <c r="B88" t="s">
        <v>87</v>
      </c>
      <c r="C88" t="s">
        <v>88</v>
      </c>
      <c r="D88" t="s">
        <v>40</v>
      </c>
      <c r="E88" s="1">
        <v>45449.455428240741</v>
      </c>
      <c r="F88">
        <v>168422</v>
      </c>
    </row>
    <row r="89" spans="1:6" x14ac:dyDescent="0.25">
      <c r="A89" t="str">
        <f>"6541"</f>
        <v>6541</v>
      </c>
      <c r="B89" t="s">
        <v>203</v>
      </c>
      <c r="C89" t="s">
        <v>204</v>
      </c>
      <c r="D89" t="s">
        <v>40</v>
      </c>
      <c r="E89" s="1">
        <v>45449.422789351855</v>
      </c>
      <c r="F89">
        <v>168422</v>
      </c>
    </row>
    <row r="90" spans="1:6" x14ac:dyDescent="0.25">
      <c r="A90" t="str">
        <f>"1321"</f>
        <v>1321</v>
      </c>
      <c r="B90" t="s">
        <v>411</v>
      </c>
      <c r="C90" t="s">
        <v>412</v>
      </c>
      <c r="D90" t="s">
        <v>40</v>
      </c>
      <c r="E90" s="1">
        <v>45449.3825</v>
      </c>
      <c r="F90">
        <v>168422</v>
      </c>
    </row>
    <row r="91" spans="1:6" x14ac:dyDescent="0.25">
      <c r="A91" t="str">
        <f>"1333"</f>
        <v>1333</v>
      </c>
      <c r="B91" t="s">
        <v>343</v>
      </c>
      <c r="C91" t="s">
        <v>344</v>
      </c>
      <c r="D91" t="s">
        <v>40</v>
      </c>
      <c r="E91" s="1">
        <v>45449.394999999997</v>
      </c>
      <c r="F91">
        <v>168422</v>
      </c>
    </row>
    <row r="92" spans="1:6" x14ac:dyDescent="0.25">
      <c r="A92" t="str">
        <f>"1336"</f>
        <v>1336</v>
      </c>
      <c r="B92" t="s">
        <v>263</v>
      </c>
      <c r="C92" t="s">
        <v>264</v>
      </c>
      <c r="D92" t="s">
        <v>40</v>
      </c>
      <c r="E92" s="1">
        <v>45449.415462962963</v>
      </c>
      <c r="F92">
        <v>168422</v>
      </c>
    </row>
    <row r="93" spans="1:6" x14ac:dyDescent="0.25">
      <c r="A93" t="str">
        <f>"1370"</f>
        <v>1370</v>
      </c>
      <c r="B93" t="s">
        <v>421</v>
      </c>
      <c r="C93" t="s">
        <v>422</v>
      </c>
      <c r="D93" t="s">
        <v>40</v>
      </c>
      <c r="E93" s="1">
        <v>45449.381967592592</v>
      </c>
      <c r="F93">
        <v>168422</v>
      </c>
    </row>
  </sheetData>
  <sortState xmlns:xlrd2="http://schemas.microsoft.com/office/spreadsheetml/2017/richdata2" ref="A2:AH93">
    <sortCondition ref="B2:B9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C086-7E79-4786-BA17-9FD44F9EE147}">
  <dimension ref="A1:AL97"/>
  <sheetViews>
    <sheetView topLeftCell="L1" workbookViewId="0"/>
  </sheetViews>
  <sheetFormatPr defaultRowHeight="15" x14ac:dyDescent="0.25"/>
  <cols>
    <col min="2" max="2" width="41.7109375" bestFit="1" customWidth="1"/>
    <col min="3" max="3" width="24.42578125" bestFit="1" customWidth="1"/>
    <col min="6" max="7" width="13.5703125" bestFit="1" customWidth="1"/>
    <col min="8" max="8" width="10.7109375" bestFit="1" customWidth="1"/>
    <col min="10" max="10" width="17.85546875" bestFit="1" customWidth="1"/>
    <col min="11" max="12" width="8" bestFit="1" customWidth="1"/>
    <col min="14" max="14" width="7" bestFit="1" customWidth="1"/>
    <col min="15" max="15" width="19.28515625" bestFit="1" customWidth="1"/>
    <col min="16" max="16" width="22.42578125" bestFit="1" customWidth="1"/>
    <col min="17" max="17" width="6.140625" bestFit="1" customWidth="1"/>
    <col min="28" max="28" width="48.42578125" bestFit="1" customWidth="1"/>
    <col min="29" max="29" width="12.140625" bestFit="1" customWidth="1"/>
    <col min="30" max="30" width="23" bestFit="1" customWidth="1"/>
  </cols>
  <sheetData>
    <row r="1" spans="1:3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</row>
    <row r="2" spans="1:38" x14ac:dyDescent="0.25">
      <c r="A2" t="str">
        <f>"0036"</f>
        <v>0036</v>
      </c>
      <c r="B2" t="s">
        <v>38</v>
      </c>
      <c r="C2" t="s">
        <v>39</v>
      </c>
      <c r="D2" t="s">
        <v>40</v>
      </c>
      <c r="E2" t="s">
        <v>41</v>
      </c>
      <c r="F2" s="1">
        <v>45449.466469907406</v>
      </c>
      <c r="G2" s="1">
        <v>45449.466481481482</v>
      </c>
      <c r="H2" t="s">
        <v>42</v>
      </c>
      <c r="J2" t="s">
        <v>43</v>
      </c>
      <c r="K2">
        <v>168.768</v>
      </c>
      <c r="L2">
        <v>422.29199999999997</v>
      </c>
      <c r="M2">
        <v>5</v>
      </c>
      <c r="N2">
        <v>168422</v>
      </c>
      <c r="O2" t="s">
        <v>44</v>
      </c>
      <c r="P2" t="s">
        <v>45</v>
      </c>
      <c r="Q2" t="s">
        <v>46</v>
      </c>
      <c r="R2" t="s">
        <v>47</v>
      </c>
      <c r="S2" t="s">
        <v>47</v>
      </c>
      <c r="W2" t="s">
        <v>48</v>
      </c>
      <c r="X2" t="s">
        <v>48</v>
      </c>
      <c r="Z2" t="s">
        <v>49</v>
      </c>
      <c r="AA2" t="s">
        <v>50</v>
      </c>
      <c r="AB2" t="s">
        <v>51</v>
      </c>
      <c r="AE2" t="s">
        <v>52</v>
      </c>
      <c r="AJ2" t="s">
        <v>53</v>
      </c>
      <c r="AL2" t="s">
        <v>54</v>
      </c>
    </row>
    <row r="3" spans="1:38" x14ac:dyDescent="0.25">
      <c r="A3" t="str">
        <f>"0699"</f>
        <v>0699</v>
      </c>
      <c r="B3" t="s">
        <v>55</v>
      </c>
      <c r="C3" t="s">
        <v>56</v>
      </c>
      <c r="D3" t="s">
        <v>40</v>
      </c>
      <c r="E3" t="s">
        <v>41</v>
      </c>
      <c r="F3" s="1">
        <v>45449.465879629628</v>
      </c>
      <c r="G3" s="1">
        <v>45449.465891203705</v>
      </c>
      <c r="H3" t="s">
        <v>42</v>
      </c>
      <c r="J3" t="s">
        <v>43</v>
      </c>
      <c r="K3">
        <v>168.77</v>
      </c>
      <c r="L3">
        <v>422.286</v>
      </c>
      <c r="M3">
        <v>5</v>
      </c>
      <c r="N3">
        <v>168422</v>
      </c>
      <c r="O3" t="s">
        <v>44</v>
      </c>
      <c r="P3" t="s">
        <v>45</v>
      </c>
      <c r="Q3" t="s">
        <v>46</v>
      </c>
      <c r="R3" t="s">
        <v>47</v>
      </c>
      <c r="S3" t="s">
        <v>47</v>
      </c>
      <c r="W3" t="s">
        <v>48</v>
      </c>
      <c r="X3" t="s">
        <v>48</v>
      </c>
      <c r="Z3" t="s">
        <v>49</v>
      </c>
      <c r="AA3" t="s">
        <v>57</v>
      </c>
      <c r="AB3" t="s">
        <v>58</v>
      </c>
      <c r="AE3" t="s">
        <v>52</v>
      </c>
      <c r="AJ3" t="s">
        <v>53</v>
      </c>
      <c r="AL3" t="s">
        <v>54</v>
      </c>
    </row>
    <row r="4" spans="1:38" x14ac:dyDescent="0.25">
      <c r="A4" t="str">
        <f>"0582"</f>
        <v>0582</v>
      </c>
      <c r="B4" t="s">
        <v>59</v>
      </c>
      <c r="C4" t="s">
        <v>60</v>
      </c>
      <c r="D4" t="s">
        <v>40</v>
      </c>
      <c r="E4" t="s">
        <v>41</v>
      </c>
      <c r="F4" s="1">
        <v>45449.46570601852</v>
      </c>
      <c r="G4" s="1">
        <v>45449.465717592589</v>
      </c>
      <c r="H4" t="s">
        <v>42</v>
      </c>
      <c r="J4" t="s">
        <v>43</v>
      </c>
      <c r="K4">
        <v>168.76900000000001</v>
      </c>
      <c r="L4">
        <v>422.28500000000003</v>
      </c>
      <c r="M4">
        <v>5</v>
      </c>
      <c r="N4">
        <v>168422</v>
      </c>
      <c r="O4" t="s">
        <v>44</v>
      </c>
      <c r="P4" t="s">
        <v>45</v>
      </c>
      <c r="Q4" t="s">
        <v>46</v>
      </c>
      <c r="R4" t="s">
        <v>47</v>
      </c>
      <c r="S4" t="s">
        <v>47</v>
      </c>
      <c r="W4" t="s">
        <v>48</v>
      </c>
      <c r="X4" t="s">
        <v>48</v>
      </c>
      <c r="Z4" t="s">
        <v>49</v>
      </c>
      <c r="AA4" t="s">
        <v>61</v>
      </c>
      <c r="AB4" t="s">
        <v>62</v>
      </c>
      <c r="AE4" t="s">
        <v>52</v>
      </c>
      <c r="AJ4" t="s">
        <v>53</v>
      </c>
      <c r="AL4" t="s">
        <v>54</v>
      </c>
    </row>
    <row r="5" spans="1:38" x14ac:dyDescent="0.25">
      <c r="A5" t="str">
        <f>"1248"</f>
        <v>1248</v>
      </c>
      <c r="B5" t="s">
        <v>63</v>
      </c>
      <c r="C5" t="s">
        <v>64</v>
      </c>
      <c r="D5" t="s">
        <v>40</v>
      </c>
      <c r="E5" t="s">
        <v>41</v>
      </c>
      <c r="F5" s="1">
        <v>45449.462430555555</v>
      </c>
      <c r="G5" s="1">
        <v>45449.462442129632</v>
      </c>
      <c r="H5" t="s">
        <v>42</v>
      </c>
      <c r="J5" t="s">
        <v>43</v>
      </c>
      <c r="K5">
        <v>168.774</v>
      </c>
      <c r="L5">
        <v>422.238</v>
      </c>
      <c r="M5">
        <v>5</v>
      </c>
      <c r="N5">
        <v>168422</v>
      </c>
      <c r="O5" t="s">
        <v>44</v>
      </c>
      <c r="P5" t="s">
        <v>45</v>
      </c>
      <c r="Q5" t="s">
        <v>46</v>
      </c>
      <c r="R5" t="s">
        <v>47</v>
      </c>
      <c r="S5" t="s">
        <v>47</v>
      </c>
      <c r="W5" t="s">
        <v>48</v>
      </c>
      <c r="X5" t="s">
        <v>48</v>
      </c>
      <c r="Z5" t="s">
        <v>49</v>
      </c>
      <c r="AA5" t="s">
        <v>65</v>
      </c>
      <c r="AB5" t="s">
        <v>66</v>
      </c>
      <c r="AE5" t="s">
        <v>52</v>
      </c>
      <c r="AJ5" t="s">
        <v>53</v>
      </c>
      <c r="AL5" t="s">
        <v>54</v>
      </c>
    </row>
    <row r="6" spans="1:38" x14ac:dyDescent="0.25">
      <c r="A6" t="str">
        <f>"0200"</f>
        <v>0200</v>
      </c>
      <c r="B6" t="s">
        <v>67</v>
      </c>
      <c r="C6" t="s">
        <v>68</v>
      </c>
      <c r="D6" t="s">
        <v>40</v>
      </c>
      <c r="E6" t="s">
        <v>41</v>
      </c>
      <c r="F6" s="1">
        <v>45449.460694444446</v>
      </c>
      <c r="G6" s="1">
        <v>45449.460706018515</v>
      </c>
      <c r="H6" t="s">
        <v>42</v>
      </c>
      <c r="J6" t="s">
        <v>43</v>
      </c>
      <c r="K6">
        <v>168.774</v>
      </c>
      <c r="L6">
        <v>422.245</v>
      </c>
      <c r="M6">
        <v>5</v>
      </c>
      <c r="N6">
        <v>168422</v>
      </c>
      <c r="O6" t="s">
        <v>44</v>
      </c>
      <c r="P6" t="s">
        <v>45</v>
      </c>
      <c r="Q6" t="s">
        <v>46</v>
      </c>
      <c r="R6" t="s">
        <v>47</v>
      </c>
      <c r="S6" t="s">
        <v>47</v>
      </c>
      <c r="W6" t="s">
        <v>48</v>
      </c>
      <c r="X6" t="s">
        <v>48</v>
      </c>
      <c r="Z6" t="s">
        <v>49</v>
      </c>
      <c r="AA6" t="s">
        <v>69</v>
      </c>
      <c r="AB6" t="s">
        <v>70</v>
      </c>
      <c r="AE6" t="s">
        <v>52</v>
      </c>
      <c r="AJ6" t="s">
        <v>53</v>
      </c>
      <c r="AL6" t="s">
        <v>54</v>
      </c>
    </row>
    <row r="7" spans="1:38" x14ac:dyDescent="0.25">
      <c r="A7" t="str">
        <f>"1211"</f>
        <v>1211</v>
      </c>
      <c r="B7" t="s">
        <v>71</v>
      </c>
      <c r="C7" t="s">
        <v>72</v>
      </c>
      <c r="D7" t="s">
        <v>40</v>
      </c>
      <c r="E7" t="s">
        <v>41</v>
      </c>
      <c r="F7" s="1">
        <v>45449.460613425923</v>
      </c>
      <c r="G7" s="1">
        <v>45449.460625</v>
      </c>
      <c r="H7" t="s">
        <v>42</v>
      </c>
      <c r="J7" t="s">
        <v>43</v>
      </c>
      <c r="K7">
        <v>168.774</v>
      </c>
      <c r="L7">
        <v>422.245</v>
      </c>
      <c r="M7">
        <v>5</v>
      </c>
      <c r="N7">
        <v>168422</v>
      </c>
      <c r="O7" t="s">
        <v>44</v>
      </c>
      <c r="P7" t="s">
        <v>45</v>
      </c>
      <c r="Q7" t="s">
        <v>46</v>
      </c>
      <c r="R7" t="s">
        <v>47</v>
      </c>
      <c r="S7" t="s">
        <v>47</v>
      </c>
      <c r="W7" t="s">
        <v>48</v>
      </c>
      <c r="X7" t="s">
        <v>48</v>
      </c>
      <c r="Z7" t="s">
        <v>49</v>
      </c>
      <c r="AA7" t="s">
        <v>73</v>
      </c>
      <c r="AB7" t="s">
        <v>74</v>
      </c>
      <c r="AE7" t="s">
        <v>52</v>
      </c>
      <c r="AJ7" t="s">
        <v>53</v>
      </c>
      <c r="AL7" t="s">
        <v>54</v>
      </c>
    </row>
    <row r="8" spans="1:38" x14ac:dyDescent="0.25">
      <c r="A8" t="str">
        <f>"0972"</f>
        <v>0972</v>
      </c>
      <c r="B8" t="s">
        <v>75</v>
      </c>
      <c r="C8" t="s">
        <v>76</v>
      </c>
      <c r="D8" t="s">
        <v>40</v>
      </c>
      <c r="E8" t="s">
        <v>41</v>
      </c>
      <c r="F8" s="1">
        <v>45449.460428240738</v>
      </c>
      <c r="G8" s="1">
        <v>45449.460439814815</v>
      </c>
      <c r="H8" t="s">
        <v>42</v>
      </c>
      <c r="J8" t="s">
        <v>43</v>
      </c>
      <c r="K8">
        <v>168.774</v>
      </c>
      <c r="L8">
        <v>422.245</v>
      </c>
      <c r="M8">
        <v>5</v>
      </c>
      <c r="N8">
        <v>168422</v>
      </c>
      <c r="O8" t="s">
        <v>44</v>
      </c>
      <c r="P8" t="s">
        <v>45</v>
      </c>
      <c r="Q8" t="s">
        <v>46</v>
      </c>
      <c r="R8" t="s">
        <v>47</v>
      </c>
      <c r="S8" t="s">
        <v>47</v>
      </c>
      <c r="W8" t="s">
        <v>48</v>
      </c>
      <c r="X8" t="s">
        <v>48</v>
      </c>
      <c r="Z8" t="s">
        <v>49</v>
      </c>
      <c r="AA8" t="s">
        <v>77</v>
      </c>
      <c r="AB8" t="s">
        <v>78</v>
      </c>
      <c r="AE8" t="s">
        <v>52</v>
      </c>
      <c r="AJ8" t="s">
        <v>53</v>
      </c>
      <c r="AL8" t="s">
        <v>54</v>
      </c>
    </row>
    <row r="9" spans="1:38" x14ac:dyDescent="0.25">
      <c r="A9" t="str">
        <f>"1260"</f>
        <v>1260</v>
      </c>
      <c r="B9" t="s">
        <v>79</v>
      </c>
      <c r="C9" t="s">
        <v>80</v>
      </c>
      <c r="D9" t="s">
        <v>40</v>
      </c>
      <c r="E9" t="s">
        <v>41</v>
      </c>
      <c r="F9" s="1">
        <v>45449.458912037036</v>
      </c>
      <c r="G9" s="1">
        <v>45449.458923611113</v>
      </c>
      <c r="H9" t="s">
        <v>42</v>
      </c>
      <c r="J9" t="s">
        <v>43</v>
      </c>
      <c r="K9">
        <v>168.77799999999999</v>
      </c>
      <c r="L9">
        <v>422.26299999999998</v>
      </c>
      <c r="M9">
        <v>5</v>
      </c>
      <c r="N9">
        <v>168422</v>
      </c>
      <c r="O9" t="s">
        <v>44</v>
      </c>
      <c r="P9" t="s">
        <v>45</v>
      </c>
      <c r="Q9" t="s">
        <v>46</v>
      </c>
      <c r="R9" t="s">
        <v>47</v>
      </c>
      <c r="S9" t="s">
        <v>47</v>
      </c>
      <c r="W9" t="s">
        <v>48</v>
      </c>
      <c r="X9" t="s">
        <v>48</v>
      </c>
      <c r="Z9" t="s">
        <v>49</v>
      </c>
      <c r="AA9" t="s">
        <v>81</v>
      </c>
      <c r="AB9" t="s">
        <v>82</v>
      </c>
      <c r="AE9" t="s">
        <v>52</v>
      </c>
      <c r="AJ9" t="s">
        <v>53</v>
      </c>
      <c r="AL9" t="s">
        <v>54</v>
      </c>
    </row>
    <row r="10" spans="1:38" x14ac:dyDescent="0.25">
      <c r="A10" t="str">
        <f>"0799"</f>
        <v>0799</v>
      </c>
      <c r="B10" t="s">
        <v>83</v>
      </c>
      <c r="C10" t="s">
        <v>84</v>
      </c>
      <c r="D10" t="s">
        <v>40</v>
      </c>
      <c r="E10" t="s">
        <v>41</v>
      </c>
      <c r="F10" s="1">
        <v>45449.458090277774</v>
      </c>
      <c r="G10" s="1">
        <v>45449.458101851851</v>
      </c>
      <c r="H10" t="s">
        <v>42</v>
      </c>
      <c r="J10" t="s">
        <v>43</v>
      </c>
      <c r="K10">
        <v>168.77199999999999</v>
      </c>
      <c r="L10">
        <v>422.26499999999999</v>
      </c>
      <c r="M10">
        <v>5</v>
      </c>
      <c r="N10">
        <v>168422</v>
      </c>
      <c r="O10" t="s">
        <v>44</v>
      </c>
      <c r="P10" t="s">
        <v>45</v>
      </c>
      <c r="Q10" t="s">
        <v>46</v>
      </c>
      <c r="R10" t="s">
        <v>47</v>
      </c>
      <c r="S10" t="s">
        <v>47</v>
      </c>
      <c r="W10" t="s">
        <v>48</v>
      </c>
      <c r="X10" t="s">
        <v>48</v>
      </c>
      <c r="Z10" t="s">
        <v>49</v>
      </c>
      <c r="AA10" t="s">
        <v>85</v>
      </c>
      <c r="AB10" t="s">
        <v>86</v>
      </c>
      <c r="AE10" t="s">
        <v>52</v>
      </c>
      <c r="AJ10" t="s">
        <v>53</v>
      </c>
      <c r="AL10" t="s">
        <v>54</v>
      </c>
    </row>
    <row r="11" spans="1:38" x14ac:dyDescent="0.25">
      <c r="A11" t="str">
        <f>"1318"</f>
        <v>1318</v>
      </c>
      <c r="B11" t="s">
        <v>87</v>
      </c>
      <c r="C11" t="s">
        <v>88</v>
      </c>
      <c r="D11" t="s">
        <v>40</v>
      </c>
      <c r="E11" t="s">
        <v>41</v>
      </c>
      <c r="F11" s="1">
        <v>45449.455428240741</v>
      </c>
      <c r="G11" s="1">
        <v>45449.455439814818</v>
      </c>
      <c r="H11" t="s">
        <v>42</v>
      </c>
      <c r="J11" t="s">
        <v>43</v>
      </c>
      <c r="K11">
        <v>168.80500000000001</v>
      </c>
      <c r="L11">
        <v>422.31299999999999</v>
      </c>
      <c r="M11">
        <v>5</v>
      </c>
      <c r="N11">
        <v>168422</v>
      </c>
      <c r="O11" t="s">
        <v>44</v>
      </c>
      <c r="P11" t="s">
        <v>45</v>
      </c>
      <c r="Q11" t="s">
        <v>46</v>
      </c>
      <c r="R11" t="s">
        <v>47</v>
      </c>
      <c r="S11" t="s">
        <v>47</v>
      </c>
      <c r="W11" t="s">
        <v>48</v>
      </c>
      <c r="X11" t="s">
        <v>48</v>
      </c>
      <c r="Z11" t="s">
        <v>49</v>
      </c>
      <c r="AA11" t="s">
        <v>89</v>
      </c>
      <c r="AB11" t="s">
        <v>90</v>
      </c>
      <c r="AE11" t="s">
        <v>52</v>
      </c>
      <c r="AJ11" t="s">
        <v>53</v>
      </c>
      <c r="AL11" t="s">
        <v>54</v>
      </c>
    </row>
    <row r="12" spans="1:38" x14ac:dyDescent="0.25">
      <c r="A12" t="str">
        <f>"1018"</f>
        <v>1018</v>
      </c>
      <c r="B12" t="s">
        <v>91</v>
      </c>
      <c r="C12" t="s">
        <v>92</v>
      </c>
      <c r="D12" t="s">
        <v>40</v>
      </c>
      <c r="E12" t="s">
        <v>41</v>
      </c>
      <c r="F12" s="1">
        <v>45449.454305555555</v>
      </c>
      <c r="G12" s="1">
        <v>45449.454317129632</v>
      </c>
      <c r="H12" t="s">
        <v>42</v>
      </c>
      <c r="J12" t="s">
        <v>93</v>
      </c>
      <c r="K12">
        <v>168.81100000000001</v>
      </c>
      <c r="L12">
        <v>422.32799999999997</v>
      </c>
      <c r="M12">
        <v>5</v>
      </c>
      <c r="N12">
        <v>168422</v>
      </c>
      <c r="O12" t="s">
        <v>44</v>
      </c>
      <c r="P12" t="s">
        <v>45</v>
      </c>
      <c r="Q12" t="s">
        <v>46</v>
      </c>
      <c r="R12" t="s">
        <v>47</v>
      </c>
      <c r="S12" t="s">
        <v>47</v>
      </c>
      <c r="W12" t="s">
        <v>48</v>
      </c>
      <c r="X12" t="s">
        <v>48</v>
      </c>
      <c r="Z12" t="s">
        <v>49</v>
      </c>
      <c r="AA12" t="s">
        <v>94</v>
      </c>
      <c r="AB12" t="s">
        <v>95</v>
      </c>
      <c r="AE12" t="s">
        <v>52</v>
      </c>
      <c r="AJ12" t="s">
        <v>53</v>
      </c>
      <c r="AL12" t="s">
        <v>54</v>
      </c>
    </row>
    <row r="13" spans="1:38" x14ac:dyDescent="0.25">
      <c r="A13" t="str">
        <f>"0631"</f>
        <v>0631</v>
      </c>
      <c r="B13" t="s">
        <v>96</v>
      </c>
      <c r="C13" t="s">
        <v>97</v>
      </c>
      <c r="D13" t="s">
        <v>40</v>
      </c>
      <c r="E13" t="s">
        <v>41</v>
      </c>
      <c r="F13" s="1">
        <v>45449.454224537039</v>
      </c>
      <c r="G13" s="1">
        <v>45449.454236111109</v>
      </c>
      <c r="H13" t="s">
        <v>42</v>
      </c>
      <c r="J13" t="s">
        <v>93</v>
      </c>
      <c r="K13">
        <v>168.81200000000001</v>
      </c>
      <c r="L13">
        <v>422.32799999999997</v>
      </c>
      <c r="M13">
        <v>5</v>
      </c>
      <c r="N13">
        <v>168422</v>
      </c>
      <c r="O13" t="s">
        <v>44</v>
      </c>
      <c r="P13" t="s">
        <v>45</v>
      </c>
      <c r="Q13" t="s">
        <v>46</v>
      </c>
      <c r="R13" t="s">
        <v>47</v>
      </c>
      <c r="S13" t="s">
        <v>47</v>
      </c>
      <c r="W13" t="s">
        <v>48</v>
      </c>
      <c r="X13" t="s">
        <v>48</v>
      </c>
      <c r="Z13" t="s">
        <v>49</v>
      </c>
      <c r="AA13" t="s">
        <v>98</v>
      </c>
      <c r="AB13" t="s">
        <v>99</v>
      </c>
      <c r="AE13" t="s">
        <v>52</v>
      </c>
      <c r="AJ13" t="s">
        <v>53</v>
      </c>
      <c r="AL13" t="s">
        <v>54</v>
      </c>
    </row>
    <row r="14" spans="1:38" x14ac:dyDescent="0.25">
      <c r="A14" t="str">
        <f>"1099"</f>
        <v>1099</v>
      </c>
      <c r="B14" t="s">
        <v>100</v>
      </c>
      <c r="C14" t="s">
        <v>101</v>
      </c>
      <c r="D14" t="s">
        <v>40</v>
      </c>
      <c r="E14" t="s">
        <v>41</v>
      </c>
      <c r="F14" s="1">
        <v>45449.449178240742</v>
      </c>
      <c r="G14" s="1">
        <v>45449.449189814812</v>
      </c>
      <c r="H14" t="s">
        <v>42</v>
      </c>
      <c r="J14" t="s">
        <v>93</v>
      </c>
      <c r="K14">
        <v>168.86799999999999</v>
      </c>
      <c r="L14">
        <v>422.41500000000002</v>
      </c>
      <c r="M14">
        <v>5</v>
      </c>
      <c r="N14">
        <v>168422</v>
      </c>
      <c r="O14" t="s">
        <v>44</v>
      </c>
      <c r="P14" t="s">
        <v>45</v>
      </c>
      <c r="Q14" t="s">
        <v>46</v>
      </c>
      <c r="R14" t="s">
        <v>47</v>
      </c>
      <c r="S14" t="s">
        <v>47</v>
      </c>
      <c r="W14" t="s">
        <v>48</v>
      </c>
      <c r="X14" t="s">
        <v>48</v>
      </c>
      <c r="Z14" t="s">
        <v>49</v>
      </c>
      <c r="AA14" t="s">
        <v>102</v>
      </c>
      <c r="AB14" t="s">
        <v>103</v>
      </c>
      <c r="AE14" t="s">
        <v>52</v>
      </c>
      <c r="AJ14" t="s">
        <v>53</v>
      </c>
      <c r="AL14" t="s">
        <v>54</v>
      </c>
    </row>
    <row r="15" spans="1:38" x14ac:dyDescent="0.25">
      <c r="A15" t="str">
        <f>"0865"</f>
        <v>0865</v>
      </c>
      <c r="B15" t="s">
        <v>104</v>
      </c>
      <c r="C15" t="s">
        <v>105</v>
      </c>
      <c r="D15" t="s">
        <v>40</v>
      </c>
      <c r="E15" t="s">
        <v>41</v>
      </c>
      <c r="F15" s="1">
        <v>45449.448379629626</v>
      </c>
      <c r="G15" s="1">
        <v>45449.448391203703</v>
      </c>
      <c r="H15" t="s">
        <v>42</v>
      </c>
      <c r="J15" t="s">
        <v>93</v>
      </c>
      <c r="K15">
        <v>168.86799999999999</v>
      </c>
      <c r="L15">
        <v>422.41500000000002</v>
      </c>
      <c r="M15">
        <v>5</v>
      </c>
      <c r="N15">
        <v>168422</v>
      </c>
      <c r="O15" t="s">
        <v>44</v>
      </c>
      <c r="P15" t="s">
        <v>45</v>
      </c>
      <c r="Q15" t="s">
        <v>46</v>
      </c>
      <c r="R15" t="s">
        <v>47</v>
      </c>
      <c r="S15" t="s">
        <v>47</v>
      </c>
      <c r="W15" t="s">
        <v>48</v>
      </c>
      <c r="X15" t="s">
        <v>48</v>
      </c>
      <c r="Z15" t="s">
        <v>49</v>
      </c>
      <c r="AA15" t="s">
        <v>106</v>
      </c>
      <c r="AB15" t="s">
        <v>107</v>
      </c>
      <c r="AE15" t="s">
        <v>52</v>
      </c>
      <c r="AJ15" t="s">
        <v>53</v>
      </c>
      <c r="AL15" t="s">
        <v>54</v>
      </c>
    </row>
    <row r="16" spans="1:38" x14ac:dyDescent="0.25">
      <c r="A16" t="str">
        <f>"0397"</f>
        <v>0397</v>
      </c>
      <c r="B16" t="s">
        <v>108</v>
      </c>
      <c r="C16" t="s">
        <v>109</v>
      </c>
      <c r="D16" t="s">
        <v>40</v>
      </c>
      <c r="E16" t="s">
        <v>41</v>
      </c>
      <c r="F16" s="1">
        <v>45449.448206018518</v>
      </c>
      <c r="G16" s="1">
        <v>45449.448217592595</v>
      </c>
      <c r="H16" t="s">
        <v>42</v>
      </c>
      <c r="J16" t="s">
        <v>93</v>
      </c>
      <c r="K16">
        <v>168.86799999999999</v>
      </c>
      <c r="L16">
        <v>422.41399999999999</v>
      </c>
      <c r="M16">
        <v>5</v>
      </c>
      <c r="N16">
        <v>168422</v>
      </c>
      <c r="O16" t="s">
        <v>44</v>
      </c>
      <c r="P16" t="s">
        <v>110</v>
      </c>
      <c r="Q16" t="s">
        <v>46</v>
      </c>
      <c r="R16" t="s">
        <v>47</v>
      </c>
      <c r="S16" t="s">
        <v>47</v>
      </c>
      <c r="W16" t="s">
        <v>48</v>
      </c>
      <c r="X16" t="s">
        <v>48</v>
      </c>
      <c r="Z16" t="s">
        <v>49</v>
      </c>
      <c r="AA16" t="s">
        <v>111</v>
      </c>
      <c r="AB16" t="s">
        <v>112</v>
      </c>
      <c r="AE16" t="s">
        <v>52</v>
      </c>
      <c r="AJ16" t="s">
        <v>113</v>
      </c>
      <c r="AL16" t="s">
        <v>54</v>
      </c>
    </row>
    <row r="17" spans="1:38" x14ac:dyDescent="0.25">
      <c r="A17" t="str">
        <f>"5312"</f>
        <v>5312</v>
      </c>
      <c r="B17" t="s">
        <v>114</v>
      </c>
      <c r="C17" t="s">
        <v>115</v>
      </c>
      <c r="D17" t="s">
        <v>40</v>
      </c>
      <c r="F17" s="1">
        <v>45449.439039351855</v>
      </c>
      <c r="G17" s="1">
        <v>45449.439050925925</v>
      </c>
      <c r="H17" t="s">
        <v>42</v>
      </c>
      <c r="J17" t="s">
        <v>43</v>
      </c>
      <c r="K17">
        <v>168.863</v>
      </c>
      <c r="L17">
        <v>422.358</v>
      </c>
      <c r="M17">
        <v>5</v>
      </c>
      <c r="N17">
        <v>168422</v>
      </c>
      <c r="O17" t="s">
        <v>44</v>
      </c>
      <c r="P17" t="s">
        <v>45</v>
      </c>
      <c r="Q17" t="s">
        <v>46</v>
      </c>
      <c r="R17" t="s">
        <v>47</v>
      </c>
      <c r="S17" t="s">
        <v>47</v>
      </c>
      <c r="W17" t="s">
        <v>48</v>
      </c>
      <c r="X17" t="s">
        <v>48</v>
      </c>
      <c r="Z17" t="s">
        <v>49</v>
      </c>
      <c r="AA17" t="s">
        <v>116</v>
      </c>
      <c r="AB17" t="s">
        <v>117</v>
      </c>
      <c r="AE17" t="s">
        <v>52</v>
      </c>
      <c r="AJ17" t="s">
        <v>53</v>
      </c>
      <c r="AL17" t="s">
        <v>54</v>
      </c>
    </row>
    <row r="18" spans="1:38" x14ac:dyDescent="0.25">
      <c r="A18" t="str">
        <f>"1020"</f>
        <v>1020</v>
      </c>
      <c r="B18" t="s">
        <v>118</v>
      </c>
      <c r="C18" t="s">
        <v>119</v>
      </c>
      <c r="D18" t="s">
        <v>40</v>
      </c>
      <c r="E18" t="s">
        <v>120</v>
      </c>
      <c r="F18" s="1">
        <v>45449.438275462962</v>
      </c>
      <c r="G18" s="1">
        <v>45449.438287037039</v>
      </c>
      <c r="H18" t="s">
        <v>42</v>
      </c>
      <c r="J18" t="s">
        <v>43</v>
      </c>
      <c r="K18">
        <v>168.86099999999999</v>
      </c>
      <c r="L18">
        <v>422.35700000000003</v>
      </c>
      <c r="M18">
        <v>5</v>
      </c>
      <c r="N18">
        <v>168422</v>
      </c>
      <c r="O18" t="s">
        <v>44</v>
      </c>
      <c r="P18" t="s">
        <v>45</v>
      </c>
      <c r="Q18" t="s">
        <v>46</v>
      </c>
      <c r="R18" t="s">
        <v>47</v>
      </c>
      <c r="S18" t="s">
        <v>47</v>
      </c>
      <c r="W18" t="s">
        <v>48</v>
      </c>
      <c r="X18" t="s">
        <v>48</v>
      </c>
      <c r="Z18" t="s">
        <v>49</v>
      </c>
      <c r="AA18" t="s">
        <v>121</v>
      </c>
      <c r="AB18" t="s">
        <v>122</v>
      </c>
      <c r="AE18" t="s">
        <v>52</v>
      </c>
      <c r="AJ18" t="s">
        <v>53</v>
      </c>
      <c r="AL18" t="s">
        <v>54</v>
      </c>
    </row>
    <row r="19" spans="1:38" x14ac:dyDescent="0.25">
      <c r="A19" t="str">
        <f>"0543"</f>
        <v>0543</v>
      </c>
      <c r="B19" t="s">
        <v>123</v>
      </c>
      <c r="C19" t="s">
        <v>124</v>
      </c>
      <c r="D19" t="s">
        <v>40</v>
      </c>
      <c r="E19" t="s">
        <v>41</v>
      </c>
      <c r="F19" s="1">
        <v>45449.437743055554</v>
      </c>
      <c r="G19" s="1">
        <v>45449.437754629631</v>
      </c>
      <c r="H19" t="s">
        <v>42</v>
      </c>
      <c r="J19" t="s">
        <v>43</v>
      </c>
      <c r="K19">
        <v>168.857</v>
      </c>
      <c r="L19">
        <v>422.35</v>
      </c>
      <c r="M19">
        <v>5</v>
      </c>
      <c r="N19">
        <v>168422</v>
      </c>
      <c r="O19" t="s">
        <v>44</v>
      </c>
      <c r="P19" t="s">
        <v>45</v>
      </c>
      <c r="Q19" t="s">
        <v>46</v>
      </c>
      <c r="R19" t="s">
        <v>47</v>
      </c>
      <c r="S19" t="s">
        <v>47</v>
      </c>
      <c r="W19" t="s">
        <v>48</v>
      </c>
      <c r="X19" t="s">
        <v>48</v>
      </c>
      <c r="Z19" t="s">
        <v>49</v>
      </c>
      <c r="AA19" t="s">
        <v>125</v>
      </c>
      <c r="AB19" t="s">
        <v>126</v>
      </c>
      <c r="AE19" t="s">
        <v>52</v>
      </c>
      <c r="AJ19" t="s">
        <v>53</v>
      </c>
      <c r="AL19" t="s">
        <v>54</v>
      </c>
    </row>
    <row r="20" spans="1:38" x14ac:dyDescent="0.25">
      <c r="A20" t="str">
        <f>"0235"</f>
        <v>0235</v>
      </c>
      <c r="B20" t="s">
        <v>127</v>
      </c>
      <c r="C20" t="s">
        <v>128</v>
      </c>
      <c r="D20" t="s">
        <v>40</v>
      </c>
      <c r="E20" t="s">
        <v>41</v>
      </c>
      <c r="F20" s="1">
        <v>45449.436921296299</v>
      </c>
      <c r="G20" s="1">
        <v>45449.436932870369</v>
      </c>
      <c r="H20" t="s">
        <v>42</v>
      </c>
      <c r="J20" t="s">
        <v>93</v>
      </c>
      <c r="K20">
        <v>168.851</v>
      </c>
      <c r="L20">
        <v>422.35399999999998</v>
      </c>
      <c r="M20">
        <v>5</v>
      </c>
      <c r="N20">
        <v>168422</v>
      </c>
      <c r="O20" t="s">
        <v>44</v>
      </c>
      <c r="P20" t="s">
        <v>45</v>
      </c>
      <c r="Q20" t="s">
        <v>46</v>
      </c>
      <c r="R20" t="s">
        <v>47</v>
      </c>
      <c r="S20" t="s">
        <v>47</v>
      </c>
      <c r="W20" t="s">
        <v>48</v>
      </c>
      <c r="X20" t="s">
        <v>48</v>
      </c>
      <c r="Z20" t="s">
        <v>49</v>
      </c>
      <c r="AA20" t="s">
        <v>129</v>
      </c>
      <c r="AB20" t="s">
        <v>130</v>
      </c>
      <c r="AE20" t="s">
        <v>52</v>
      </c>
      <c r="AJ20" t="s">
        <v>53</v>
      </c>
      <c r="AL20" t="s">
        <v>54</v>
      </c>
    </row>
    <row r="21" spans="1:38" x14ac:dyDescent="0.25">
      <c r="A21" t="str">
        <f>"1097"</f>
        <v>1097</v>
      </c>
      <c r="B21" t="s">
        <v>131</v>
      </c>
      <c r="C21" t="s">
        <v>132</v>
      </c>
      <c r="D21" t="s">
        <v>40</v>
      </c>
      <c r="E21" t="s">
        <v>41</v>
      </c>
      <c r="F21" s="1">
        <v>45449.434363425928</v>
      </c>
      <c r="G21" s="1">
        <v>45449.434374999997</v>
      </c>
      <c r="H21" t="s">
        <v>42</v>
      </c>
      <c r="J21" t="s">
        <v>93</v>
      </c>
      <c r="K21">
        <v>168.83500000000001</v>
      </c>
      <c r="L21">
        <v>422.34500000000003</v>
      </c>
      <c r="M21">
        <v>5</v>
      </c>
      <c r="N21">
        <v>168422</v>
      </c>
      <c r="O21" t="s">
        <v>44</v>
      </c>
      <c r="P21" t="s">
        <v>45</v>
      </c>
      <c r="Q21" t="s">
        <v>46</v>
      </c>
      <c r="R21" t="s">
        <v>47</v>
      </c>
      <c r="S21" t="s">
        <v>47</v>
      </c>
      <c r="W21" t="s">
        <v>48</v>
      </c>
      <c r="X21" t="s">
        <v>48</v>
      </c>
      <c r="Z21" t="s">
        <v>49</v>
      </c>
      <c r="AA21" t="s">
        <v>133</v>
      </c>
      <c r="AB21" t="s">
        <v>134</v>
      </c>
      <c r="AE21" t="s">
        <v>52</v>
      </c>
      <c r="AJ21" t="s">
        <v>53</v>
      </c>
      <c r="AL21" t="s">
        <v>54</v>
      </c>
    </row>
    <row r="22" spans="1:38" x14ac:dyDescent="0.25">
      <c r="A22" t="str">
        <f>"0096"</f>
        <v>0096</v>
      </c>
      <c r="B22" t="s">
        <v>135</v>
      </c>
      <c r="C22" t="s">
        <v>136</v>
      </c>
      <c r="D22" t="s">
        <v>40</v>
      </c>
      <c r="E22" t="s">
        <v>41</v>
      </c>
      <c r="F22" s="1">
        <v>45449.434074074074</v>
      </c>
      <c r="G22" s="1">
        <v>45449.43408564815</v>
      </c>
      <c r="H22" t="s">
        <v>42</v>
      </c>
      <c r="J22" t="s">
        <v>93</v>
      </c>
      <c r="K22">
        <v>168.83099999999999</v>
      </c>
      <c r="L22">
        <v>422.34300000000002</v>
      </c>
      <c r="M22">
        <v>5</v>
      </c>
      <c r="N22">
        <v>168422</v>
      </c>
      <c r="O22" t="s">
        <v>44</v>
      </c>
      <c r="P22" t="s">
        <v>45</v>
      </c>
      <c r="Q22" t="s">
        <v>46</v>
      </c>
      <c r="R22" t="s">
        <v>47</v>
      </c>
      <c r="S22" t="s">
        <v>47</v>
      </c>
      <c r="W22" t="s">
        <v>48</v>
      </c>
      <c r="X22" t="s">
        <v>48</v>
      </c>
      <c r="Z22" t="s">
        <v>49</v>
      </c>
      <c r="AA22" t="s">
        <v>137</v>
      </c>
      <c r="AB22" t="s">
        <v>138</v>
      </c>
      <c r="AE22" t="s">
        <v>52</v>
      </c>
      <c r="AJ22" t="s">
        <v>53</v>
      </c>
      <c r="AL22" t="s">
        <v>54</v>
      </c>
    </row>
    <row r="23" spans="1:38" x14ac:dyDescent="0.25">
      <c r="A23" t="str">
        <f>"1019"</f>
        <v>1019</v>
      </c>
      <c r="B23" t="s">
        <v>139</v>
      </c>
      <c r="C23" t="s">
        <v>140</v>
      </c>
      <c r="D23" t="s">
        <v>40</v>
      </c>
      <c r="E23" t="s">
        <v>41</v>
      </c>
      <c r="F23" s="1">
        <v>45449.433622685188</v>
      </c>
      <c r="G23" s="1">
        <v>45449.433634259258</v>
      </c>
      <c r="H23" t="s">
        <v>42</v>
      </c>
      <c r="J23" t="s">
        <v>93</v>
      </c>
      <c r="K23">
        <v>168.82900000000001</v>
      </c>
      <c r="L23">
        <v>422.34</v>
      </c>
      <c r="M23">
        <v>5</v>
      </c>
      <c r="N23">
        <v>168422</v>
      </c>
      <c r="O23" t="s">
        <v>44</v>
      </c>
      <c r="P23" t="s">
        <v>45</v>
      </c>
      <c r="Q23" t="s">
        <v>46</v>
      </c>
      <c r="R23" t="s">
        <v>47</v>
      </c>
      <c r="S23" t="s">
        <v>47</v>
      </c>
      <c r="W23" t="s">
        <v>48</v>
      </c>
      <c r="X23" t="s">
        <v>48</v>
      </c>
      <c r="Z23" t="s">
        <v>49</v>
      </c>
      <c r="AA23" t="s">
        <v>141</v>
      </c>
      <c r="AB23" t="s">
        <v>142</v>
      </c>
      <c r="AE23" t="s">
        <v>52</v>
      </c>
      <c r="AJ23" t="s">
        <v>53</v>
      </c>
      <c r="AL23" t="s">
        <v>54</v>
      </c>
    </row>
    <row r="24" spans="1:38" x14ac:dyDescent="0.25">
      <c r="A24" t="str">
        <f>"0930"</f>
        <v>0930</v>
      </c>
      <c r="B24" t="s">
        <v>143</v>
      </c>
      <c r="C24" t="s">
        <v>144</v>
      </c>
      <c r="D24" t="s">
        <v>40</v>
      </c>
      <c r="E24" t="s">
        <v>41</v>
      </c>
      <c r="F24" s="1">
        <v>45449.433437500003</v>
      </c>
      <c r="G24" s="1">
        <v>45449.433449074073</v>
      </c>
      <c r="H24" t="s">
        <v>42</v>
      </c>
      <c r="J24" t="s">
        <v>93</v>
      </c>
      <c r="K24">
        <v>168.827</v>
      </c>
      <c r="L24">
        <v>422.34</v>
      </c>
      <c r="M24">
        <v>5</v>
      </c>
      <c r="N24">
        <v>168422</v>
      </c>
      <c r="O24" t="s">
        <v>44</v>
      </c>
      <c r="P24" t="s">
        <v>45</v>
      </c>
      <c r="Q24" t="s">
        <v>46</v>
      </c>
      <c r="R24" t="s">
        <v>47</v>
      </c>
      <c r="S24" t="s">
        <v>47</v>
      </c>
      <c r="W24" t="s">
        <v>48</v>
      </c>
      <c r="X24" t="s">
        <v>48</v>
      </c>
      <c r="Z24" t="s">
        <v>49</v>
      </c>
      <c r="AA24" t="s">
        <v>145</v>
      </c>
      <c r="AB24" t="s">
        <v>146</v>
      </c>
      <c r="AE24" t="s">
        <v>52</v>
      </c>
      <c r="AJ24" t="s">
        <v>53</v>
      </c>
      <c r="AL24" t="s">
        <v>54</v>
      </c>
    </row>
    <row r="25" spans="1:38" x14ac:dyDescent="0.25">
      <c r="A25" t="str">
        <f>"1218"</f>
        <v>1218</v>
      </c>
      <c r="B25" t="s">
        <v>147</v>
      </c>
      <c r="C25" t="s">
        <v>148</v>
      </c>
      <c r="D25" t="s">
        <v>40</v>
      </c>
      <c r="E25" t="s">
        <v>41</v>
      </c>
      <c r="F25" s="1">
        <v>45449.432743055557</v>
      </c>
      <c r="G25" s="1">
        <v>45449.432754629626</v>
      </c>
      <c r="H25" t="s">
        <v>42</v>
      </c>
      <c r="J25" t="s">
        <v>93</v>
      </c>
      <c r="K25">
        <v>168.827</v>
      </c>
      <c r="L25">
        <v>422.33800000000002</v>
      </c>
      <c r="M25">
        <v>5</v>
      </c>
      <c r="N25">
        <v>168422</v>
      </c>
      <c r="O25" t="s">
        <v>44</v>
      </c>
      <c r="P25" t="s">
        <v>45</v>
      </c>
      <c r="Q25" t="s">
        <v>46</v>
      </c>
      <c r="R25" t="s">
        <v>47</v>
      </c>
      <c r="S25" t="s">
        <v>47</v>
      </c>
      <c r="W25" t="s">
        <v>48</v>
      </c>
      <c r="X25" t="s">
        <v>48</v>
      </c>
      <c r="Z25" t="s">
        <v>49</v>
      </c>
      <c r="AA25" t="s">
        <v>149</v>
      </c>
      <c r="AB25" t="s">
        <v>150</v>
      </c>
      <c r="AE25" t="s">
        <v>52</v>
      </c>
      <c r="AJ25" t="s">
        <v>53</v>
      </c>
      <c r="AL25" t="s">
        <v>54</v>
      </c>
    </row>
    <row r="26" spans="1:38" x14ac:dyDescent="0.25">
      <c r="A26" t="str">
        <f>"0426"</f>
        <v>0426</v>
      </c>
      <c r="B26" t="s">
        <v>151</v>
      </c>
      <c r="C26" t="s">
        <v>152</v>
      </c>
      <c r="D26" t="s">
        <v>40</v>
      </c>
      <c r="E26" t="s">
        <v>41</v>
      </c>
      <c r="F26" s="1">
        <v>45449.432453703703</v>
      </c>
      <c r="G26" s="1">
        <v>45449.43246527778</v>
      </c>
      <c r="H26" t="s">
        <v>42</v>
      </c>
      <c r="J26" t="s">
        <v>93</v>
      </c>
      <c r="K26">
        <v>168.822</v>
      </c>
      <c r="L26">
        <v>422.33499999999998</v>
      </c>
      <c r="M26">
        <v>5</v>
      </c>
      <c r="N26">
        <v>168422</v>
      </c>
      <c r="O26" t="s">
        <v>44</v>
      </c>
      <c r="P26" t="s">
        <v>45</v>
      </c>
      <c r="Q26" t="s">
        <v>46</v>
      </c>
      <c r="R26" t="s">
        <v>47</v>
      </c>
      <c r="S26" t="s">
        <v>47</v>
      </c>
      <c r="W26" t="s">
        <v>48</v>
      </c>
      <c r="X26" t="s">
        <v>48</v>
      </c>
      <c r="Z26" t="s">
        <v>49</v>
      </c>
      <c r="AA26" t="s">
        <v>153</v>
      </c>
      <c r="AB26" t="s">
        <v>154</v>
      </c>
      <c r="AE26" t="s">
        <v>52</v>
      </c>
      <c r="AJ26" t="s">
        <v>53</v>
      </c>
      <c r="AL26" t="s">
        <v>54</v>
      </c>
    </row>
    <row r="27" spans="1:38" x14ac:dyDescent="0.25">
      <c r="A27" t="str">
        <f>"0355"</f>
        <v>0355</v>
      </c>
      <c r="B27" t="s">
        <v>155</v>
      </c>
      <c r="C27" t="s">
        <v>156</v>
      </c>
      <c r="D27" t="s">
        <v>40</v>
      </c>
      <c r="E27" t="s">
        <v>41</v>
      </c>
      <c r="F27" s="1">
        <v>45449.432349537034</v>
      </c>
      <c r="G27" s="1">
        <v>45449.43236111111</v>
      </c>
      <c r="H27" t="s">
        <v>42</v>
      </c>
      <c r="J27" t="s">
        <v>93</v>
      </c>
      <c r="K27">
        <v>168.822</v>
      </c>
      <c r="L27">
        <v>422.33499999999998</v>
      </c>
      <c r="M27">
        <v>5</v>
      </c>
      <c r="N27">
        <v>168422</v>
      </c>
      <c r="O27" t="s">
        <v>44</v>
      </c>
      <c r="P27" t="s">
        <v>45</v>
      </c>
      <c r="Q27" t="s">
        <v>46</v>
      </c>
      <c r="R27" t="s">
        <v>47</v>
      </c>
      <c r="S27" t="s">
        <v>47</v>
      </c>
      <c r="W27" t="s">
        <v>48</v>
      </c>
      <c r="X27" t="s">
        <v>48</v>
      </c>
      <c r="Z27" t="s">
        <v>49</v>
      </c>
      <c r="AA27" t="s">
        <v>157</v>
      </c>
      <c r="AB27" t="s">
        <v>158</v>
      </c>
      <c r="AE27" t="s">
        <v>52</v>
      </c>
      <c r="AJ27" t="s">
        <v>53</v>
      </c>
      <c r="AL27" t="s">
        <v>54</v>
      </c>
    </row>
    <row r="28" spans="1:38" x14ac:dyDescent="0.25">
      <c r="A28" t="str">
        <f>"0336"</f>
        <v>0336</v>
      </c>
      <c r="B28" t="s">
        <v>159</v>
      </c>
      <c r="C28" t="s">
        <v>160</v>
      </c>
      <c r="D28" t="s">
        <v>40</v>
      </c>
      <c r="E28" t="s">
        <v>41</v>
      </c>
      <c r="F28" s="1">
        <v>45449.428148148145</v>
      </c>
      <c r="G28" s="1">
        <v>45449.428159722222</v>
      </c>
      <c r="H28" t="s">
        <v>42</v>
      </c>
      <c r="J28" t="s">
        <v>93</v>
      </c>
      <c r="K28">
        <v>168.80500000000001</v>
      </c>
      <c r="L28">
        <v>422.31799999999998</v>
      </c>
      <c r="M28">
        <v>5</v>
      </c>
      <c r="N28">
        <v>168422</v>
      </c>
      <c r="O28" t="s">
        <v>44</v>
      </c>
      <c r="P28" t="s">
        <v>45</v>
      </c>
      <c r="Q28" t="s">
        <v>46</v>
      </c>
      <c r="R28" t="s">
        <v>47</v>
      </c>
      <c r="S28" t="s">
        <v>47</v>
      </c>
      <c r="W28" t="s">
        <v>48</v>
      </c>
      <c r="X28" t="s">
        <v>48</v>
      </c>
      <c r="Z28" t="s">
        <v>49</v>
      </c>
      <c r="AA28" t="s">
        <v>161</v>
      </c>
      <c r="AB28" t="s">
        <v>162</v>
      </c>
      <c r="AE28" t="s">
        <v>52</v>
      </c>
      <c r="AJ28" t="s">
        <v>53</v>
      </c>
      <c r="AL28" t="s">
        <v>54</v>
      </c>
    </row>
    <row r="29" spans="1:38" x14ac:dyDescent="0.25">
      <c r="A29" t="str">
        <f>"0029"</f>
        <v>0029</v>
      </c>
      <c r="B29" t="s">
        <v>163</v>
      </c>
      <c r="C29" t="s">
        <v>164</v>
      </c>
      <c r="D29" t="s">
        <v>40</v>
      </c>
      <c r="E29" t="s">
        <v>41</v>
      </c>
      <c r="F29" s="1">
        <v>45449.427384259259</v>
      </c>
      <c r="G29" s="1">
        <v>45449.427395833336</v>
      </c>
      <c r="H29" t="s">
        <v>42</v>
      </c>
      <c r="J29" t="s">
        <v>43</v>
      </c>
      <c r="K29">
        <v>168.79599999999999</v>
      </c>
      <c r="L29">
        <v>422.30599999999998</v>
      </c>
      <c r="M29">
        <v>5</v>
      </c>
      <c r="N29">
        <v>168422</v>
      </c>
      <c r="O29" t="s">
        <v>44</v>
      </c>
      <c r="P29" t="s">
        <v>45</v>
      </c>
      <c r="Q29" t="s">
        <v>46</v>
      </c>
      <c r="R29" t="s">
        <v>47</v>
      </c>
      <c r="S29" t="s">
        <v>47</v>
      </c>
      <c r="W29" t="s">
        <v>48</v>
      </c>
      <c r="X29" t="s">
        <v>48</v>
      </c>
      <c r="Z29" t="s">
        <v>49</v>
      </c>
      <c r="AA29" t="s">
        <v>165</v>
      </c>
      <c r="AB29" t="s">
        <v>166</v>
      </c>
      <c r="AE29" t="s">
        <v>52</v>
      </c>
      <c r="AJ29" t="s">
        <v>53</v>
      </c>
      <c r="AL29" t="s">
        <v>54</v>
      </c>
    </row>
    <row r="30" spans="1:38" x14ac:dyDescent="0.25">
      <c r="A30" t="str">
        <f>"5490"</f>
        <v>5490</v>
      </c>
      <c r="B30" t="s">
        <v>167</v>
      </c>
      <c r="C30" t="s">
        <v>168</v>
      </c>
      <c r="D30" t="s">
        <v>40</v>
      </c>
      <c r="E30" t="s">
        <v>41</v>
      </c>
      <c r="F30" s="1">
        <v>45449.426006944443</v>
      </c>
      <c r="G30" s="1">
        <v>45449.426018518519</v>
      </c>
      <c r="H30" t="s">
        <v>42</v>
      </c>
      <c r="J30" t="s">
        <v>93</v>
      </c>
      <c r="K30">
        <v>168.79</v>
      </c>
      <c r="L30">
        <v>422.303</v>
      </c>
      <c r="M30">
        <v>5</v>
      </c>
      <c r="N30">
        <v>168422</v>
      </c>
      <c r="O30" t="s">
        <v>44</v>
      </c>
      <c r="P30" t="s">
        <v>45</v>
      </c>
      <c r="Q30" t="s">
        <v>46</v>
      </c>
      <c r="R30" t="s">
        <v>47</v>
      </c>
      <c r="S30" t="s">
        <v>47</v>
      </c>
      <c r="W30" t="s">
        <v>48</v>
      </c>
      <c r="X30" t="s">
        <v>48</v>
      </c>
      <c r="Z30" t="s">
        <v>49</v>
      </c>
      <c r="AA30" t="s">
        <v>169</v>
      </c>
      <c r="AB30" t="s">
        <v>170</v>
      </c>
      <c r="AE30" t="s">
        <v>52</v>
      </c>
      <c r="AJ30" t="s">
        <v>53</v>
      </c>
      <c r="AL30" t="s">
        <v>54</v>
      </c>
    </row>
    <row r="31" spans="1:38" x14ac:dyDescent="0.25">
      <c r="A31" t="str">
        <f>"0546"</f>
        <v>0546</v>
      </c>
      <c r="B31" t="s">
        <v>171</v>
      </c>
      <c r="C31" t="s">
        <v>172</v>
      </c>
      <c r="D31" t="s">
        <v>40</v>
      </c>
      <c r="E31" t="s">
        <v>41</v>
      </c>
      <c r="F31" s="1">
        <v>45449.425682870373</v>
      </c>
      <c r="G31" s="1">
        <v>45449.425694444442</v>
      </c>
      <c r="H31" t="s">
        <v>42</v>
      </c>
      <c r="J31" t="s">
        <v>43</v>
      </c>
      <c r="K31">
        <v>168.79</v>
      </c>
      <c r="L31">
        <v>422.298</v>
      </c>
      <c r="M31">
        <v>5</v>
      </c>
      <c r="N31">
        <v>168422</v>
      </c>
      <c r="O31" t="s">
        <v>44</v>
      </c>
      <c r="P31" t="s">
        <v>45</v>
      </c>
      <c r="Q31" t="s">
        <v>46</v>
      </c>
      <c r="R31" t="s">
        <v>47</v>
      </c>
      <c r="S31" t="s">
        <v>47</v>
      </c>
      <c r="W31" t="s">
        <v>48</v>
      </c>
      <c r="X31" t="s">
        <v>48</v>
      </c>
      <c r="Z31" t="s">
        <v>49</v>
      </c>
      <c r="AA31" t="s">
        <v>173</v>
      </c>
      <c r="AB31" t="s">
        <v>174</v>
      </c>
      <c r="AE31" t="s">
        <v>52</v>
      </c>
      <c r="AJ31" t="s">
        <v>53</v>
      </c>
      <c r="AL31" t="s">
        <v>54</v>
      </c>
    </row>
    <row r="32" spans="1:38" x14ac:dyDescent="0.25">
      <c r="A32" t="str">
        <f>"1081"</f>
        <v>1081</v>
      </c>
      <c r="B32" t="s">
        <v>175</v>
      </c>
      <c r="C32" t="s">
        <v>176</v>
      </c>
      <c r="D32" t="s">
        <v>40</v>
      </c>
      <c r="E32" t="s">
        <v>41</v>
      </c>
      <c r="F32" s="1">
        <v>45449.425023148149</v>
      </c>
      <c r="G32" s="1">
        <v>45449.425034722219</v>
      </c>
      <c r="H32" t="s">
        <v>42</v>
      </c>
      <c r="J32" t="s">
        <v>43</v>
      </c>
      <c r="K32">
        <v>168.79300000000001</v>
      </c>
      <c r="L32">
        <v>422.30099999999999</v>
      </c>
      <c r="M32">
        <v>5</v>
      </c>
      <c r="N32">
        <v>168422</v>
      </c>
      <c r="O32" t="s">
        <v>44</v>
      </c>
      <c r="P32" t="s">
        <v>45</v>
      </c>
      <c r="Q32" t="s">
        <v>46</v>
      </c>
      <c r="R32" t="s">
        <v>47</v>
      </c>
      <c r="S32" t="s">
        <v>47</v>
      </c>
      <c r="W32" t="s">
        <v>48</v>
      </c>
      <c r="X32" t="s">
        <v>48</v>
      </c>
      <c r="Z32" t="s">
        <v>49</v>
      </c>
      <c r="AA32" t="s">
        <v>177</v>
      </c>
      <c r="AB32" t="s">
        <v>178</v>
      </c>
      <c r="AE32" t="s">
        <v>52</v>
      </c>
      <c r="AJ32" t="s">
        <v>53</v>
      </c>
      <c r="AL32" t="s">
        <v>54</v>
      </c>
    </row>
    <row r="33" spans="1:38" x14ac:dyDescent="0.25">
      <c r="A33" t="str">
        <f>"1133"</f>
        <v>1133</v>
      </c>
      <c r="B33" t="s">
        <v>179</v>
      </c>
      <c r="C33" t="s">
        <v>180</v>
      </c>
      <c r="D33" t="s">
        <v>40</v>
      </c>
      <c r="E33" t="s">
        <v>41</v>
      </c>
      <c r="F33" s="1">
        <v>45449.424317129633</v>
      </c>
      <c r="G33" s="1">
        <v>45449.424328703702</v>
      </c>
      <c r="H33" t="s">
        <v>42</v>
      </c>
      <c r="J33" t="s">
        <v>43</v>
      </c>
      <c r="K33">
        <v>168.78800000000001</v>
      </c>
      <c r="L33">
        <v>422.291</v>
      </c>
      <c r="M33">
        <v>5</v>
      </c>
      <c r="N33">
        <v>168422</v>
      </c>
      <c r="O33" t="s">
        <v>44</v>
      </c>
      <c r="P33" t="s">
        <v>45</v>
      </c>
      <c r="Q33" t="s">
        <v>46</v>
      </c>
      <c r="R33" t="s">
        <v>47</v>
      </c>
      <c r="S33" t="s">
        <v>47</v>
      </c>
      <c r="W33" t="s">
        <v>48</v>
      </c>
      <c r="X33" t="s">
        <v>48</v>
      </c>
      <c r="Z33" t="s">
        <v>49</v>
      </c>
      <c r="AA33" t="s">
        <v>181</v>
      </c>
      <c r="AB33" t="s">
        <v>182</v>
      </c>
      <c r="AE33" t="s">
        <v>52</v>
      </c>
      <c r="AJ33" t="s">
        <v>53</v>
      </c>
      <c r="AL33" t="s">
        <v>54</v>
      </c>
    </row>
    <row r="34" spans="1:38" x14ac:dyDescent="0.25">
      <c r="A34" t="str">
        <f>"1224"</f>
        <v>1224</v>
      </c>
      <c r="B34" t="s">
        <v>183</v>
      </c>
      <c r="C34" t="s">
        <v>184</v>
      </c>
      <c r="D34" t="s">
        <v>40</v>
      </c>
      <c r="E34" t="s">
        <v>41</v>
      </c>
      <c r="F34" s="1">
        <v>45449.423900462964</v>
      </c>
      <c r="G34" s="1">
        <v>45449.42391203704</v>
      </c>
      <c r="H34" t="s">
        <v>42</v>
      </c>
      <c r="J34" t="s">
        <v>43</v>
      </c>
      <c r="K34">
        <v>168.78200000000001</v>
      </c>
      <c r="L34">
        <v>422.28800000000001</v>
      </c>
      <c r="M34">
        <v>5</v>
      </c>
      <c r="N34">
        <v>168422</v>
      </c>
      <c r="O34" t="s">
        <v>44</v>
      </c>
      <c r="P34" t="s">
        <v>45</v>
      </c>
      <c r="Q34" t="s">
        <v>46</v>
      </c>
      <c r="R34" t="s">
        <v>47</v>
      </c>
      <c r="S34" t="s">
        <v>47</v>
      </c>
      <c r="W34" t="s">
        <v>48</v>
      </c>
      <c r="X34" t="s">
        <v>48</v>
      </c>
      <c r="Z34" t="s">
        <v>49</v>
      </c>
      <c r="AA34" t="s">
        <v>185</v>
      </c>
      <c r="AB34" t="s">
        <v>186</v>
      </c>
      <c r="AE34" t="s">
        <v>52</v>
      </c>
      <c r="AJ34" t="s">
        <v>53</v>
      </c>
      <c r="AL34" t="s">
        <v>54</v>
      </c>
    </row>
    <row r="35" spans="1:38" x14ac:dyDescent="0.25">
      <c r="A35" t="str">
        <f>"0952"</f>
        <v>0952</v>
      </c>
      <c r="B35" t="s">
        <v>187</v>
      </c>
      <c r="C35" t="s">
        <v>188</v>
      </c>
      <c r="D35" t="s">
        <v>40</v>
      </c>
      <c r="E35" t="s">
        <v>41</v>
      </c>
      <c r="F35" s="1">
        <v>45449.423784722225</v>
      </c>
      <c r="G35" s="1">
        <v>45449.423796296294</v>
      </c>
      <c r="H35" t="s">
        <v>42</v>
      </c>
      <c r="J35" t="s">
        <v>43</v>
      </c>
      <c r="K35">
        <v>168.78200000000001</v>
      </c>
      <c r="L35">
        <v>422.29</v>
      </c>
      <c r="M35">
        <v>5</v>
      </c>
      <c r="N35">
        <v>168422</v>
      </c>
      <c r="O35" t="s">
        <v>44</v>
      </c>
      <c r="P35" t="s">
        <v>45</v>
      </c>
      <c r="Q35" t="s">
        <v>46</v>
      </c>
      <c r="R35" t="s">
        <v>47</v>
      </c>
      <c r="S35" t="s">
        <v>47</v>
      </c>
      <c r="W35" t="s">
        <v>48</v>
      </c>
      <c r="X35" t="s">
        <v>48</v>
      </c>
      <c r="Z35" t="s">
        <v>49</v>
      </c>
      <c r="AA35" t="s">
        <v>189</v>
      </c>
      <c r="AB35" t="s">
        <v>190</v>
      </c>
      <c r="AE35" t="s">
        <v>52</v>
      </c>
      <c r="AJ35" t="s">
        <v>53</v>
      </c>
      <c r="AL35" t="s">
        <v>54</v>
      </c>
    </row>
    <row r="36" spans="1:38" x14ac:dyDescent="0.25">
      <c r="A36" t="str">
        <f>"0968"</f>
        <v>0968</v>
      </c>
      <c r="B36" t="s">
        <v>191</v>
      </c>
      <c r="C36" t="s">
        <v>192</v>
      </c>
      <c r="D36" t="s">
        <v>40</v>
      </c>
      <c r="E36" t="s">
        <v>41</v>
      </c>
      <c r="F36" s="1">
        <v>45449.423645833333</v>
      </c>
      <c r="G36" s="1">
        <v>45449.423657407409</v>
      </c>
      <c r="H36" t="s">
        <v>42</v>
      </c>
      <c r="J36" t="s">
        <v>43</v>
      </c>
      <c r="K36">
        <v>168.78</v>
      </c>
      <c r="L36">
        <v>422.28800000000001</v>
      </c>
      <c r="M36">
        <v>5</v>
      </c>
      <c r="N36">
        <v>168422</v>
      </c>
      <c r="O36" t="s">
        <v>44</v>
      </c>
      <c r="P36" t="s">
        <v>45</v>
      </c>
      <c r="Q36" t="s">
        <v>46</v>
      </c>
      <c r="R36" t="s">
        <v>47</v>
      </c>
      <c r="S36" t="s">
        <v>47</v>
      </c>
      <c r="W36" t="s">
        <v>48</v>
      </c>
      <c r="X36" t="s">
        <v>48</v>
      </c>
      <c r="Z36" t="s">
        <v>49</v>
      </c>
      <c r="AA36" t="s">
        <v>193</v>
      </c>
      <c r="AB36" t="s">
        <v>194</v>
      </c>
      <c r="AE36" t="s">
        <v>52</v>
      </c>
      <c r="AJ36" t="s">
        <v>53</v>
      </c>
      <c r="AL36" t="s">
        <v>54</v>
      </c>
    </row>
    <row r="37" spans="1:38" x14ac:dyDescent="0.25">
      <c r="A37" t="str">
        <f>"0331"</f>
        <v>0331</v>
      </c>
      <c r="B37" t="s">
        <v>195</v>
      </c>
      <c r="C37" t="s">
        <v>196</v>
      </c>
      <c r="D37" t="s">
        <v>40</v>
      </c>
      <c r="E37" t="s">
        <v>41</v>
      </c>
      <c r="F37" s="1">
        <v>45449.423379629632</v>
      </c>
      <c r="G37" s="1">
        <v>45449.423391203702</v>
      </c>
      <c r="H37" t="s">
        <v>42</v>
      </c>
      <c r="J37" t="s">
        <v>43</v>
      </c>
      <c r="K37">
        <v>168.77699999999999</v>
      </c>
      <c r="L37">
        <v>422.28899999999999</v>
      </c>
      <c r="M37">
        <v>5</v>
      </c>
      <c r="N37">
        <v>168422</v>
      </c>
      <c r="O37" t="s">
        <v>44</v>
      </c>
      <c r="P37" t="s">
        <v>45</v>
      </c>
      <c r="Q37" t="s">
        <v>46</v>
      </c>
      <c r="R37" t="s">
        <v>47</v>
      </c>
      <c r="S37" t="s">
        <v>47</v>
      </c>
      <c r="W37" t="s">
        <v>48</v>
      </c>
      <c r="X37" t="s">
        <v>48</v>
      </c>
      <c r="Z37" t="s">
        <v>49</v>
      </c>
      <c r="AA37" t="s">
        <v>197</v>
      </c>
      <c r="AB37" t="s">
        <v>198</v>
      </c>
      <c r="AE37" t="s">
        <v>52</v>
      </c>
      <c r="AJ37" t="s">
        <v>53</v>
      </c>
      <c r="AL37" t="s">
        <v>54</v>
      </c>
    </row>
    <row r="38" spans="1:38" x14ac:dyDescent="0.25">
      <c r="A38" t="str">
        <f>"0133"</f>
        <v>0133</v>
      </c>
      <c r="B38" t="s">
        <v>199</v>
      </c>
      <c r="C38" t="s">
        <v>200</v>
      </c>
      <c r="D38" t="s">
        <v>40</v>
      </c>
      <c r="E38" t="s">
        <v>41</v>
      </c>
      <c r="F38" s="1">
        <v>45449.42292824074</v>
      </c>
      <c r="G38" s="1">
        <v>45449.422939814816</v>
      </c>
      <c r="H38" t="s">
        <v>42</v>
      </c>
      <c r="J38" t="s">
        <v>43</v>
      </c>
      <c r="K38">
        <v>168.78</v>
      </c>
      <c r="L38">
        <v>422.29199999999997</v>
      </c>
      <c r="M38">
        <v>5</v>
      </c>
      <c r="N38">
        <v>168422</v>
      </c>
      <c r="O38" t="s">
        <v>44</v>
      </c>
      <c r="P38" t="s">
        <v>45</v>
      </c>
      <c r="Q38" t="s">
        <v>46</v>
      </c>
      <c r="R38" t="s">
        <v>47</v>
      </c>
      <c r="S38" t="s">
        <v>47</v>
      </c>
      <c r="W38" t="s">
        <v>48</v>
      </c>
      <c r="X38" t="s">
        <v>48</v>
      </c>
      <c r="Z38" t="s">
        <v>49</v>
      </c>
      <c r="AA38" t="s">
        <v>201</v>
      </c>
      <c r="AB38" t="s">
        <v>202</v>
      </c>
      <c r="AE38" t="s">
        <v>52</v>
      </c>
      <c r="AJ38" t="s">
        <v>53</v>
      </c>
      <c r="AL38" t="s">
        <v>54</v>
      </c>
    </row>
    <row r="39" spans="1:38" x14ac:dyDescent="0.25">
      <c r="A39" t="str">
        <f>"6541"</f>
        <v>6541</v>
      </c>
      <c r="B39" t="s">
        <v>203</v>
      </c>
      <c r="C39" t="s">
        <v>204</v>
      </c>
      <c r="D39" t="s">
        <v>40</v>
      </c>
      <c r="F39" s="1">
        <v>45449.422789351855</v>
      </c>
      <c r="G39" s="1">
        <v>45449.422800925924</v>
      </c>
      <c r="H39" t="s">
        <v>42</v>
      </c>
      <c r="J39" t="s">
        <v>43</v>
      </c>
      <c r="K39">
        <v>168.78</v>
      </c>
      <c r="L39">
        <v>422.29199999999997</v>
      </c>
      <c r="M39">
        <v>5</v>
      </c>
      <c r="N39">
        <v>168422</v>
      </c>
      <c r="O39" t="s">
        <v>44</v>
      </c>
      <c r="P39" t="s">
        <v>110</v>
      </c>
      <c r="Q39" t="s">
        <v>46</v>
      </c>
      <c r="R39" t="s">
        <v>47</v>
      </c>
      <c r="S39" t="s">
        <v>47</v>
      </c>
      <c r="W39" t="s">
        <v>48</v>
      </c>
      <c r="X39" t="s">
        <v>48</v>
      </c>
      <c r="Z39" t="s">
        <v>49</v>
      </c>
      <c r="AA39" t="s">
        <v>205</v>
      </c>
      <c r="AB39" t="s">
        <v>206</v>
      </c>
      <c r="AE39" t="s">
        <v>52</v>
      </c>
      <c r="AJ39" t="s">
        <v>113</v>
      </c>
      <c r="AL39" t="s">
        <v>54</v>
      </c>
    </row>
    <row r="40" spans="1:38" x14ac:dyDescent="0.25">
      <c r="A40" t="str">
        <f>"0708"</f>
        <v>0708</v>
      </c>
      <c r="B40" t="s">
        <v>207</v>
      </c>
      <c r="C40" t="s">
        <v>208</v>
      </c>
      <c r="D40" t="s">
        <v>40</v>
      </c>
      <c r="E40" t="s">
        <v>41</v>
      </c>
      <c r="F40" s="1">
        <v>45449.4221412037</v>
      </c>
      <c r="G40" s="1">
        <v>45449.422152777777</v>
      </c>
      <c r="H40" t="s">
        <v>42</v>
      </c>
      <c r="J40" t="s">
        <v>43</v>
      </c>
      <c r="K40">
        <v>168.78</v>
      </c>
      <c r="L40">
        <v>422.29399999999998</v>
      </c>
      <c r="M40">
        <v>5</v>
      </c>
      <c r="N40">
        <v>168422</v>
      </c>
      <c r="O40" t="s">
        <v>44</v>
      </c>
      <c r="P40" t="s">
        <v>45</v>
      </c>
      <c r="Q40" t="s">
        <v>46</v>
      </c>
      <c r="R40" t="s">
        <v>47</v>
      </c>
      <c r="S40" t="s">
        <v>47</v>
      </c>
      <c r="W40" t="s">
        <v>48</v>
      </c>
      <c r="X40" t="s">
        <v>48</v>
      </c>
      <c r="Z40" t="s">
        <v>49</v>
      </c>
      <c r="AA40" t="s">
        <v>209</v>
      </c>
      <c r="AB40" t="s">
        <v>210</v>
      </c>
      <c r="AE40" t="s">
        <v>52</v>
      </c>
      <c r="AJ40" t="s">
        <v>53</v>
      </c>
      <c r="AL40" t="s">
        <v>54</v>
      </c>
    </row>
    <row r="41" spans="1:38" x14ac:dyDescent="0.25">
      <c r="A41" t="str">
        <f>"0952"</f>
        <v>0952</v>
      </c>
      <c r="B41" t="s">
        <v>187</v>
      </c>
      <c r="C41" t="s">
        <v>188</v>
      </c>
      <c r="D41" t="s">
        <v>40</v>
      </c>
      <c r="E41" t="s">
        <v>41</v>
      </c>
      <c r="F41" s="1">
        <v>45449.421817129631</v>
      </c>
      <c r="G41" s="1">
        <v>45449.4218287037</v>
      </c>
      <c r="H41" t="s">
        <v>42</v>
      </c>
      <c r="J41" t="s">
        <v>43</v>
      </c>
      <c r="K41">
        <v>168.779</v>
      </c>
      <c r="L41">
        <v>422.291</v>
      </c>
      <c r="M41">
        <v>5</v>
      </c>
      <c r="N41">
        <v>168422</v>
      </c>
      <c r="O41" t="s">
        <v>44</v>
      </c>
      <c r="P41" t="s">
        <v>45</v>
      </c>
      <c r="Q41" t="s">
        <v>46</v>
      </c>
      <c r="R41" t="s">
        <v>47</v>
      </c>
      <c r="S41" t="s">
        <v>47</v>
      </c>
      <c r="W41" t="s">
        <v>48</v>
      </c>
      <c r="X41" t="s">
        <v>48</v>
      </c>
      <c r="Z41" t="s">
        <v>49</v>
      </c>
      <c r="AA41" t="s">
        <v>211</v>
      </c>
      <c r="AB41" t="s">
        <v>212</v>
      </c>
      <c r="AE41" t="s">
        <v>52</v>
      </c>
      <c r="AJ41" t="s">
        <v>53</v>
      </c>
      <c r="AL41" t="s">
        <v>54</v>
      </c>
    </row>
    <row r="42" spans="1:38" x14ac:dyDescent="0.25">
      <c r="A42" t="str">
        <f>"0531"</f>
        <v>0531</v>
      </c>
      <c r="B42" t="s">
        <v>213</v>
      </c>
      <c r="C42" t="s">
        <v>214</v>
      </c>
      <c r="D42" t="s">
        <v>40</v>
      </c>
      <c r="E42" t="s">
        <v>41</v>
      </c>
      <c r="F42" s="1">
        <v>45449.4216087963</v>
      </c>
      <c r="G42" s="1">
        <v>45449.421620370369</v>
      </c>
      <c r="H42" t="s">
        <v>42</v>
      </c>
      <c r="J42" t="s">
        <v>43</v>
      </c>
      <c r="K42">
        <v>168.77699999999999</v>
      </c>
      <c r="L42">
        <v>422.29399999999998</v>
      </c>
      <c r="M42">
        <v>5</v>
      </c>
      <c r="N42">
        <v>168422</v>
      </c>
      <c r="O42" t="s">
        <v>44</v>
      </c>
      <c r="P42" t="s">
        <v>45</v>
      </c>
      <c r="Q42" t="s">
        <v>46</v>
      </c>
      <c r="R42" t="s">
        <v>47</v>
      </c>
      <c r="S42" t="s">
        <v>47</v>
      </c>
      <c r="W42" t="s">
        <v>48</v>
      </c>
      <c r="X42" t="s">
        <v>48</v>
      </c>
      <c r="Z42" t="s">
        <v>49</v>
      </c>
      <c r="AA42" t="s">
        <v>215</v>
      </c>
      <c r="AB42" t="s">
        <v>216</v>
      </c>
      <c r="AE42" t="s">
        <v>52</v>
      </c>
      <c r="AJ42" t="s">
        <v>53</v>
      </c>
      <c r="AL42" t="s">
        <v>54</v>
      </c>
    </row>
    <row r="43" spans="1:38" x14ac:dyDescent="0.25">
      <c r="A43" t="str">
        <f>"0195"</f>
        <v>0195</v>
      </c>
      <c r="B43" t="s">
        <v>217</v>
      </c>
      <c r="C43" t="s">
        <v>218</v>
      </c>
      <c r="D43" t="s">
        <v>40</v>
      </c>
      <c r="E43" t="s">
        <v>41</v>
      </c>
      <c r="F43" s="1">
        <v>45449.421481481484</v>
      </c>
      <c r="G43" s="1">
        <v>45449.421493055554</v>
      </c>
      <c r="H43" t="s">
        <v>42</v>
      </c>
      <c r="J43" t="s">
        <v>43</v>
      </c>
      <c r="K43">
        <v>168.78</v>
      </c>
      <c r="L43">
        <v>422.29500000000002</v>
      </c>
      <c r="M43">
        <v>5</v>
      </c>
      <c r="N43">
        <v>168422</v>
      </c>
      <c r="O43" t="s">
        <v>44</v>
      </c>
      <c r="P43" t="s">
        <v>45</v>
      </c>
      <c r="Q43" t="s">
        <v>46</v>
      </c>
      <c r="R43" t="s">
        <v>47</v>
      </c>
      <c r="S43" t="s">
        <v>47</v>
      </c>
      <c r="W43" t="s">
        <v>48</v>
      </c>
      <c r="X43" t="s">
        <v>48</v>
      </c>
      <c r="Z43" t="s">
        <v>49</v>
      </c>
      <c r="AA43" t="s">
        <v>219</v>
      </c>
      <c r="AB43" t="s">
        <v>220</v>
      </c>
      <c r="AE43" t="s">
        <v>52</v>
      </c>
      <c r="AJ43" t="s">
        <v>53</v>
      </c>
      <c r="AL43" t="s">
        <v>54</v>
      </c>
    </row>
    <row r="44" spans="1:38" x14ac:dyDescent="0.25">
      <c r="A44" t="str">
        <f>"0550"</f>
        <v>0550</v>
      </c>
      <c r="B44" t="s">
        <v>221</v>
      </c>
      <c r="C44" t="s">
        <v>222</v>
      </c>
      <c r="D44" t="s">
        <v>40</v>
      </c>
      <c r="E44" t="s">
        <v>41</v>
      </c>
      <c r="F44" s="1">
        <v>45449.421331018515</v>
      </c>
      <c r="G44" s="1">
        <v>45449.421342592592</v>
      </c>
      <c r="H44" t="s">
        <v>42</v>
      </c>
      <c r="J44" t="s">
        <v>43</v>
      </c>
      <c r="K44">
        <v>168.779</v>
      </c>
      <c r="L44">
        <v>422.29500000000002</v>
      </c>
      <c r="M44">
        <v>5</v>
      </c>
      <c r="N44">
        <v>168422</v>
      </c>
      <c r="O44" t="s">
        <v>44</v>
      </c>
      <c r="P44" t="s">
        <v>45</v>
      </c>
      <c r="Q44" t="s">
        <v>46</v>
      </c>
      <c r="R44" t="s">
        <v>47</v>
      </c>
      <c r="S44" t="s">
        <v>47</v>
      </c>
      <c r="W44" t="s">
        <v>48</v>
      </c>
      <c r="X44" t="s">
        <v>48</v>
      </c>
      <c r="Z44" t="s">
        <v>49</v>
      </c>
      <c r="AA44" t="s">
        <v>223</v>
      </c>
      <c r="AB44" t="s">
        <v>224</v>
      </c>
      <c r="AE44" t="s">
        <v>52</v>
      </c>
      <c r="AJ44" t="s">
        <v>53</v>
      </c>
      <c r="AL44" t="s">
        <v>54</v>
      </c>
    </row>
    <row r="45" spans="1:38" x14ac:dyDescent="0.25">
      <c r="A45" t="str">
        <f>"0140"</f>
        <v>0140</v>
      </c>
      <c r="B45" t="s">
        <v>225</v>
      </c>
      <c r="C45" t="s">
        <v>226</v>
      </c>
      <c r="D45" t="s">
        <v>40</v>
      </c>
      <c r="E45" t="s">
        <v>41</v>
      </c>
      <c r="F45" s="1">
        <v>45449.421249999999</v>
      </c>
      <c r="G45" s="1">
        <v>45449.421261574076</v>
      </c>
      <c r="H45" t="s">
        <v>42</v>
      </c>
      <c r="J45" t="s">
        <v>43</v>
      </c>
      <c r="K45">
        <v>168.779</v>
      </c>
      <c r="L45">
        <v>422.29500000000002</v>
      </c>
      <c r="M45">
        <v>5</v>
      </c>
      <c r="N45">
        <v>168422</v>
      </c>
      <c r="O45" t="s">
        <v>44</v>
      </c>
      <c r="P45" t="s">
        <v>45</v>
      </c>
      <c r="Q45" t="s">
        <v>46</v>
      </c>
      <c r="R45" t="s">
        <v>47</v>
      </c>
      <c r="S45" t="s">
        <v>47</v>
      </c>
      <c r="W45" t="s">
        <v>48</v>
      </c>
      <c r="X45" t="s">
        <v>48</v>
      </c>
      <c r="Z45" t="s">
        <v>49</v>
      </c>
      <c r="AA45" t="s">
        <v>227</v>
      </c>
      <c r="AB45" t="s">
        <v>228</v>
      </c>
      <c r="AE45" t="s">
        <v>52</v>
      </c>
      <c r="AJ45" t="s">
        <v>53</v>
      </c>
      <c r="AL45" t="s">
        <v>54</v>
      </c>
    </row>
    <row r="46" spans="1:38" x14ac:dyDescent="0.25">
      <c r="A46" t="str">
        <f>"1037"</f>
        <v>1037</v>
      </c>
      <c r="B46" t="s">
        <v>229</v>
      </c>
      <c r="C46" t="s">
        <v>230</v>
      </c>
      <c r="D46" t="s">
        <v>40</v>
      </c>
      <c r="E46" t="s">
        <v>41</v>
      </c>
      <c r="F46" s="1">
        <v>45449.421134259261</v>
      </c>
      <c r="G46" s="1">
        <v>45449.42114583333</v>
      </c>
      <c r="H46" t="s">
        <v>42</v>
      </c>
      <c r="J46" t="s">
        <v>43</v>
      </c>
      <c r="K46">
        <v>168.77799999999999</v>
      </c>
      <c r="L46">
        <v>422.29599999999999</v>
      </c>
      <c r="M46">
        <v>5</v>
      </c>
      <c r="N46">
        <v>168422</v>
      </c>
      <c r="O46" t="s">
        <v>44</v>
      </c>
      <c r="P46" t="s">
        <v>45</v>
      </c>
      <c r="Q46" t="s">
        <v>46</v>
      </c>
      <c r="R46" t="s">
        <v>47</v>
      </c>
      <c r="S46" t="s">
        <v>47</v>
      </c>
      <c r="W46" t="s">
        <v>48</v>
      </c>
      <c r="X46" t="s">
        <v>48</v>
      </c>
      <c r="Z46" t="s">
        <v>49</v>
      </c>
      <c r="AA46" t="s">
        <v>231</v>
      </c>
      <c r="AB46" t="s">
        <v>232</v>
      </c>
      <c r="AE46" t="s">
        <v>52</v>
      </c>
      <c r="AJ46" t="s">
        <v>53</v>
      </c>
      <c r="AL46" t="s">
        <v>54</v>
      </c>
    </row>
    <row r="47" spans="1:38" x14ac:dyDescent="0.25">
      <c r="A47" t="str">
        <f>"0598"</f>
        <v>0598</v>
      </c>
      <c r="B47" t="s">
        <v>233</v>
      </c>
      <c r="C47" t="s">
        <v>234</v>
      </c>
      <c r="D47" t="s">
        <v>40</v>
      </c>
      <c r="E47" t="s">
        <v>41</v>
      </c>
      <c r="F47" s="1">
        <v>45449.420185185183</v>
      </c>
      <c r="G47" s="1">
        <v>45449.42019675926</v>
      </c>
      <c r="H47" t="s">
        <v>42</v>
      </c>
      <c r="J47" t="s">
        <v>43</v>
      </c>
      <c r="K47">
        <v>168.779</v>
      </c>
      <c r="L47">
        <v>422.291</v>
      </c>
      <c r="M47">
        <v>5</v>
      </c>
      <c r="N47">
        <v>168422</v>
      </c>
      <c r="O47" t="s">
        <v>44</v>
      </c>
      <c r="P47" t="s">
        <v>45</v>
      </c>
      <c r="Q47" t="s">
        <v>46</v>
      </c>
      <c r="R47" t="s">
        <v>47</v>
      </c>
      <c r="S47" t="s">
        <v>47</v>
      </c>
      <c r="W47" t="s">
        <v>48</v>
      </c>
      <c r="X47" t="s">
        <v>48</v>
      </c>
      <c r="Z47" t="s">
        <v>49</v>
      </c>
      <c r="AA47" t="s">
        <v>235</v>
      </c>
      <c r="AB47" t="s">
        <v>236</v>
      </c>
      <c r="AE47" t="s">
        <v>52</v>
      </c>
      <c r="AJ47" t="s">
        <v>53</v>
      </c>
      <c r="AL47" t="s">
        <v>54</v>
      </c>
    </row>
    <row r="48" spans="1:38" x14ac:dyDescent="0.25">
      <c r="A48" t="str">
        <f>"6452"</f>
        <v>6452</v>
      </c>
      <c r="B48" t="s">
        <v>237</v>
      </c>
      <c r="C48" t="s">
        <v>238</v>
      </c>
      <c r="D48" t="s">
        <v>40</v>
      </c>
      <c r="F48" s="1">
        <v>45449.420127314814</v>
      </c>
      <c r="G48" s="1">
        <v>45449.420138888891</v>
      </c>
      <c r="H48" t="s">
        <v>42</v>
      </c>
      <c r="J48" t="s">
        <v>43</v>
      </c>
      <c r="K48">
        <v>168.779</v>
      </c>
      <c r="L48">
        <v>422.29300000000001</v>
      </c>
      <c r="M48">
        <v>5</v>
      </c>
      <c r="N48">
        <v>168422</v>
      </c>
      <c r="O48" t="s">
        <v>44</v>
      </c>
      <c r="P48" t="s">
        <v>45</v>
      </c>
      <c r="Q48" t="s">
        <v>46</v>
      </c>
      <c r="R48" t="s">
        <v>47</v>
      </c>
      <c r="S48" t="s">
        <v>47</v>
      </c>
      <c r="W48" t="s">
        <v>48</v>
      </c>
      <c r="X48" t="s">
        <v>48</v>
      </c>
      <c r="Z48" t="s">
        <v>49</v>
      </c>
      <c r="AA48" t="s">
        <v>239</v>
      </c>
      <c r="AB48" t="s">
        <v>240</v>
      </c>
      <c r="AE48" t="s">
        <v>52</v>
      </c>
      <c r="AJ48" t="s">
        <v>53</v>
      </c>
      <c r="AL48" t="s">
        <v>54</v>
      </c>
    </row>
    <row r="49" spans="1:38" x14ac:dyDescent="0.25">
      <c r="A49" t="str">
        <f>"0070"</f>
        <v>0070</v>
      </c>
      <c r="B49" t="s">
        <v>241</v>
      </c>
      <c r="C49" t="s">
        <v>242</v>
      </c>
      <c r="D49" t="s">
        <v>40</v>
      </c>
      <c r="E49" t="s">
        <v>41</v>
      </c>
      <c r="F49" s="1">
        <v>45449.42</v>
      </c>
      <c r="G49" s="1">
        <v>45449.420011574075</v>
      </c>
      <c r="H49" t="s">
        <v>42</v>
      </c>
      <c r="J49" t="s">
        <v>43</v>
      </c>
      <c r="K49">
        <v>168.779</v>
      </c>
      <c r="L49">
        <v>422.29300000000001</v>
      </c>
      <c r="M49">
        <v>5</v>
      </c>
      <c r="N49">
        <v>168422</v>
      </c>
      <c r="O49" t="s">
        <v>44</v>
      </c>
      <c r="P49" t="s">
        <v>45</v>
      </c>
      <c r="Q49" t="s">
        <v>46</v>
      </c>
      <c r="R49" t="s">
        <v>47</v>
      </c>
      <c r="S49" t="s">
        <v>47</v>
      </c>
      <c r="W49" t="s">
        <v>48</v>
      </c>
      <c r="X49" t="s">
        <v>48</v>
      </c>
      <c r="Z49" t="s">
        <v>49</v>
      </c>
      <c r="AA49" t="s">
        <v>243</v>
      </c>
      <c r="AB49" t="s">
        <v>244</v>
      </c>
      <c r="AE49" t="s">
        <v>52</v>
      </c>
      <c r="AJ49" t="s">
        <v>53</v>
      </c>
      <c r="AL49" t="s">
        <v>54</v>
      </c>
    </row>
    <row r="50" spans="1:38" x14ac:dyDescent="0.25">
      <c r="A50" t="str">
        <f>"0101"</f>
        <v>0101</v>
      </c>
      <c r="B50" t="s">
        <v>245</v>
      </c>
      <c r="C50" t="s">
        <v>246</v>
      </c>
      <c r="D50" t="s">
        <v>40</v>
      </c>
      <c r="E50" t="s">
        <v>41</v>
      </c>
      <c r="F50" s="1">
        <v>45449.41988425926</v>
      </c>
      <c r="G50" s="1">
        <v>45449.419895833336</v>
      </c>
      <c r="H50" t="s">
        <v>42</v>
      </c>
      <c r="J50" t="s">
        <v>43</v>
      </c>
      <c r="K50">
        <v>168.779</v>
      </c>
      <c r="L50">
        <v>422.29199999999997</v>
      </c>
      <c r="M50">
        <v>5</v>
      </c>
      <c r="N50">
        <v>168422</v>
      </c>
      <c r="O50" t="s">
        <v>44</v>
      </c>
      <c r="P50" t="s">
        <v>45</v>
      </c>
      <c r="Q50" t="s">
        <v>46</v>
      </c>
      <c r="R50" t="s">
        <v>47</v>
      </c>
      <c r="S50" t="s">
        <v>47</v>
      </c>
      <c r="W50" t="s">
        <v>48</v>
      </c>
      <c r="X50" t="s">
        <v>48</v>
      </c>
      <c r="Z50" t="s">
        <v>49</v>
      </c>
      <c r="AA50" t="s">
        <v>247</v>
      </c>
      <c r="AB50" t="s">
        <v>248</v>
      </c>
      <c r="AE50" t="s">
        <v>52</v>
      </c>
      <c r="AJ50" t="s">
        <v>53</v>
      </c>
      <c r="AL50" t="s">
        <v>54</v>
      </c>
    </row>
    <row r="51" spans="1:38" x14ac:dyDescent="0.25">
      <c r="A51" t="str">
        <f>"1211"</f>
        <v>1211</v>
      </c>
      <c r="B51" t="s">
        <v>71</v>
      </c>
      <c r="C51" t="s">
        <v>72</v>
      </c>
      <c r="D51" t="s">
        <v>40</v>
      </c>
      <c r="E51" t="s">
        <v>41</v>
      </c>
      <c r="F51" s="1">
        <v>45449.419803240744</v>
      </c>
      <c r="G51" s="1">
        <v>45449.419814814813</v>
      </c>
      <c r="H51" t="s">
        <v>42</v>
      </c>
      <c r="J51" t="s">
        <v>43</v>
      </c>
      <c r="K51">
        <v>168.78100000000001</v>
      </c>
      <c r="L51">
        <v>422.29</v>
      </c>
      <c r="M51">
        <v>5</v>
      </c>
      <c r="N51">
        <v>168422</v>
      </c>
      <c r="O51" t="s">
        <v>44</v>
      </c>
      <c r="P51" t="s">
        <v>45</v>
      </c>
      <c r="Q51" t="s">
        <v>46</v>
      </c>
      <c r="R51" t="s">
        <v>47</v>
      </c>
      <c r="S51" t="s">
        <v>47</v>
      </c>
      <c r="W51" t="s">
        <v>48</v>
      </c>
      <c r="X51" t="s">
        <v>48</v>
      </c>
      <c r="Z51" t="s">
        <v>49</v>
      </c>
      <c r="AA51" t="s">
        <v>249</v>
      </c>
      <c r="AB51" t="s">
        <v>250</v>
      </c>
      <c r="AE51" t="s">
        <v>52</v>
      </c>
      <c r="AJ51" t="s">
        <v>53</v>
      </c>
      <c r="AL51" t="s">
        <v>54</v>
      </c>
    </row>
    <row r="52" spans="1:38" x14ac:dyDescent="0.25">
      <c r="A52" t="str">
        <f>"0001"</f>
        <v>0001</v>
      </c>
      <c r="B52" t="s">
        <v>251</v>
      </c>
      <c r="C52" t="s">
        <v>252</v>
      </c>
      <c r="D52" t="s">
        <v>40</v>
      </c>
      <c r="E52" t="s">
        <v>41</v>
      </c>
      <c r="F52" s="1">
        <v>45449.419548611113</v>
      </c>
      <c r="G52" s="1">
        <v>45449.419560185182</v>
      </c>
      <c r="H52" t="s">
        <v>42</v>
      </c>
      <c r="J52" t="s">
        <v>43</v>
      </c>
      <c r="K52">
        <v>168.779</v>
      </c>
      <c r="L52">
        <v>422.29300000000001</v>
      </c>
      <c r="M52">
        <v>5</v>
      </c>
      <c r="N52">
        <v>168422</v>
      </c>
      <c r="O52" t="s">
        <v>44</v>
      </c>
      <c r="P52" t="s">
        <v>45</v>
      </c>
      <c r="Q52" t="s">
        <v>46</v>
      </c>
      <c r="R52" t="s">
        <v>47</v>
      </c>
      <c r="S52" t="s">
        <v>47</v>
      </c>
      <c r="W52" t="s">
        <v>48</v>
      </c>
      <c r="X52" t="s">
        <v>48</v>
      </c>
      <c r="Z52" t="s">
        <v>49</v>
      </c>
      <c r="AA52" t="s">
        <v>253</v>
      </c>
      <c r="AB52" t="s">
        <v>254</v>
      </c>
      <c r="AE52" t="s">
        <v>52</v>
      </c>
      <c r="AJ52" t="s">
        <v>53</v>
      </c>
      <c r="AL52" t="s">
        <v>54</v>
      </c>
    </row>
    <row r="53" spans="1:38" x14ac:dyDescent="0.25">
      <c r="A53" t="str">
        <f>"0369"</f>
        <v>0369</v>
      </c>
      <c r="B53" t="s">
        <v>255</v>
      </c>
      <c r="C53" t="s">
        <v>256</v>
      </c>
      <c r="D53" t="s">
        <v>40</v>
      </c>
      <c r="E53" t="s">
        <v>41</v>
      </c>
      <c r="F53" s="1">
        <v>45449.419363425928</v>
      </c>
      <c r="G53" s="1">
        <v>45449.419374999998</v>
      </c>
      <c r="H53" t="s">
        <v>42</v>
      </c>
      <c r="J53" t="s">
        <v>43</v>
      </c>
      <c r="K53">
        <v>168.78</v>
      </c>
      <c r="L53">
        <v>422.291</v>
      </c>
      <c r="M53">
        <v>5</v>
      </c>
      <c r="N53">
        <v>168422</v>
      </c>
      <c r="O53" t="s">
        <v>44</v>
      </c>
      <c r="P53" t="s">
        <v>45</v>
      </c>
      <c r="Q53" t="s">
        <v>46</v>
      </c>
      <c r="R53" t="s">
        <v>47</v>
      </c>
      <c r="S53" t="s">
        <v>47</v>
      </c>
      <c r="W53" t="s">
        <v>48</v>
      </c>
      <c r="X53" t="s">
        <v>48</v>
      </c>
      <c r="Z53" t="s">
        <v>49</v>
      </c>
      <c r="AA53" t="s">
        <v>257</v>
      </c>
      <c r="AB53" t="s">
        <v>258</v>
      </c>
      <c r="AE53" t="s">
        <v>52</v>
      </c>
      <c r="AJ53" t="s">
        <v>53</v>
      </c>
      <c r="AL53" t="s">
        <v>54</v>
      </c>
    </row>
    <row r="54" spans="1:38" x14ac:dyDescent="0.25">
      <c r="A54" t="str">
        <f>"0607"</f>
        <v>0607</v>
      </c>
      <c r="B54" t="s">
        <v>259</v>
      </c>
      <c r="C54" t="s">
        <v>260</v>
      </c>
      <c r="D54" t="s">
        <v>40</v>
      </c>
      <c r="E54" t="s">
        <v>41</v>
      </c>
      <c r="F54" s="1">
        <v>45449.419212962966</v>
      </c>
      <c r="G54" s="1">
        <v>45449.419224537036</v>
      </c>
      <c r="H54" t="s">
        <v>42</v>
      </c>
      <c r="J54" t="s">
        <v>43</v>
      </c>
      <c r="K54">
        <v>168.779</v>
      </c>
      <c r="L54">
        <v>422.291</v>
      </c>
      <c r="M54">
        <v>5</v>
      </c>
      <c r="N54">
        <v>168422</v>
      </c>
      <c r="O54" t="s">
        <v>44</v>
      </c>
      <c r="P54" t="s">
        <v>45</v>
      </c>
      <c r="Q54" t="s">
        <v>46</v>
      </c>
      <c r="R54" t="s">
        <v>47</v>
      </c>
      <c r="S54" t="s">
        <v>47</v>
      </c>
      <c r="W54" t="s">
        <v>48</v>
      </c>
      <c r="X54" t="s">
        <v>48</v>
      </c>
      <c r="Z54" t="s">
        <v>49</v>
      </c>
      <c r="AA54" t="s">
        <v>261</v>
      </c>
      <c r="AB54" t="s">
        <v>262</v>
      </c>
      <c r="AE54" t="s">
        <v>52</v>
      </c>
      <c r="AJ54" t="s">
        <v>53</v>
      </c>
      <c r="AL54" t="s">
        <v>54</v>
      </c>
    </row>
    <row r="55" spans="1:38" x14ac:dyDescent="0.25">
      <c r="A55" t="str">
        <f>"1336"</f>
        <v>1336</v>
      </c>
      <c r="B55" t="s">
        <v>263</v>
      </c>
      <c r="C55" t="s">
        <v>264</v>
      </c>
      <c r="D55" t="s">
        <v>40</v>
      </c>
      <c r="E55" t="s">
        <v>41</v>
      </c>
      <c r="F55" s="1">
        <v>45449.415462962963</v>
      </c>
      <c r="G55" s="1">
        <v>45449.41547453704</v>
      </c>
      <c r="H55" t="s">
        <v>42</v>
      </c>
      <c r="J55" t="s">
        <v>43</v>
      </c>
      <c r="K55">
        <v>168.173</v>
      </c>
      <c r="L55">
        <v>422.31599999999997</v>
      </c>
      <c r="M55">
        <v>5</v>
      </c>
      <c r="N55">
        <v>168422</v>
      </c>
      <c r="O55" t="s">
        <v>44</v>
      </c>
      <c r="P55" t="s">
        <v>45</v>
      </c>
      <c r="Q55" t="s">
        <v>46</v>
      </c>
      <c r="R55" t="s">
        <v>47</v>
      </c>
      <c r="S55" t="s">
        <v>47</v>
      </c>
      <c r="W55" t="s">
        <v>48</v>
      </c>
      <c r="X55" t="s">
        <v>48</v>
      </c>
      <c r="Z55" t="s">
        <v>49</v>
      </c>
      <c r="AA55" t="s">
        <v>265</v>
      </c>
      <c r="AB55" t="s">
        <v>266</v>
      </c>
      <c r="AE55" t="s">
        <v>52</v>
      </c>
      <c r="AJ55" t="s">
        <v>53</v>
      </c>
      <c r="AL55" t="s">
        <v>54</v>
      </c>
    </row>
    <row r="56" spans="1:38" x14ac:dyDescent="0.25">
      <c r="A56" t="str">
        <f>"1076"</f>
        <v>1076</v>
      </c>
      <c r="B56" t="s">
        <v>267</v>
      </c>
      <c r="C56" t="s">
        <v>268</v>
      </c>
      <c r="D56" t="s">
        <v>40</v>
      </c>
      <c r="E56" t="s">
        <v>41</v>
      </c>
      <c r="F56" s="1">
        <v>45449.415277777778</v>
      </c>
      <c r="G56" s="1">
        <v>45449.415289351855</v>
      </c>
      <c r="H56" t="s">
        <v>42</v>
      </c>
      <c r="J56" t="s">
        <v>43</v>
      </c>
      <c r="K56">
        <v>168.173</v>
      </c>
      <c r="L56">
        <v>422.31599999999997</v>
      </c>
      <c r="M56">
        <v>5</v>
      </c>
      <c r="N56">
        <v>168422</v>
      </c>
      <c r="O56" t="s">
        <v>44</v>
      </c>
      <c r="P56" t="s">
        <v>45</v>
      </c>
      <c r="Q56" t="s">
        <v>46</v>
      </c>
      <c r="R56" t="s">
        <v>47</v>
      </c>
      <c r="S56" t="s">
        <v>47</v>
      </c>
      <c r="W56" t="s">
        <v>48</v>
      </c>
      <c r="X56" t="s">
        <v>48</v>
      </c>
      <c r="Z56" t="s">
        <v>49</v>
      </c>
      <c r="AA56" t="s">
        <v>269</v>
      </c>
      <c r="AB56" t="s">
        <v>270</v>
      </c>
      <c r="AE56" t="s">
        <v>52</v>
      </c>
      <c r="AJ56" t="s">
        <v>53</v>
      </c>
      <c r="AL56" t="s">
        <v>54</v>
      </c>
    </row>
    <row r="57" spans="1:38" x14ac:dyDescent="0.25">
      <c r="A57" t="str">
        <f>"0295"</f>
        <v>0295</v>
      </c>
      <c r="B57" t="s">
        <v>271</v>
      </c>
      <c r="C57" t="s">
        <v>272</v>
      </c>
      <c r="D57" t="s">
        <v>40</v>
      </c>
      <c r="E57" t="s">
        <v>41</v>
      </c>
      <c r="F57" s="1">
        <v>45449.415162037039</v>
      </c>
      <c r="G57" s="1">
        <v>45449.415173611109</v>
      </c>
      <c r="H57" t="s">
        <v>42</v>
      </c>
      <c r="J57" t="s">
        <v>43</v>
      </c>
      <c r="K57">
        <v>168.173</v>
      </c>
      <c r="L57">
        <v>422.31599999999997</v>
      </c>
      <c r="M57">
        <v>5</v>
      </c>
      <c r="N57">
        <v>168422</v>
      </c>
      <c r="O57" t="s">
        <v>44</v>
      </c>
      <c r="P57" t="s">
        <v>45</v>
      </c>
      <c r="Q57" t="s">
        <v>46</v>
      </c>
      <c r="R57" t="s">
        <v>47</v>
      </c>
      <c r="S57" t="s">
        <v>47</v>
      </c>
      <c r="W57" t="s">
        <v>48</v>
      </c>
      <c r="X57" t="s">
        <v>48</v>
      </c>
      <c r="Z57" t="s">
        <v>49</v>
      </c>
      <c r="AA57" t="s">
        <v>273</v>
      </c>
      <c r="AB57" t="s">
        <v>274</v>
      </c>
      <c r="AE57" t="s">
        <v>52</v>
      </c>
      <c r="AJ57" t="s">
        <v>53</v>
      </c>
      <c r="AL57" t="s">
        <v>54</v>
      </c>
    </row>
    <row r="58" spans="1:38" x14ac:dyDescent="0.25">
      <c r="A58" t="str">
        <f>"2430"</f>
        <v>2430</v>
      </c>
      <c r="B58" t="s">
        <v>275</v>
      </c>
      <c r="C58" t="s">
        <v>276</v>
      </c>
      <c r="D58" t="s">
        <v>40</v>
      </c>
      <c r="E58" t="s">
        <v>41</v>
      </c>
      <c r="F58" s="1">
        <v>45449.412523148145</v>
      </c>
      <c r="G58" s="1">
        <v>45449.412534722222</v>
      </c>
      <c r="H58" t="s">
        <v>42</v>
      </c>
      <c r="J58" t="s">
        <v>43</v>
      </c>
      <c r="K58">
        <v>168.16200000000001</v>
      </c>
      <c r="L58">
        <v>422.30799999999999</v>
      </c>
      <c r="M58">
        <v>5</v>
      </c>
      <c r="N58">
        <v>168422</v>
      </c>
      <c r="O58" t="s">
        <v>44</v>
      </c>
      <c r="P58" t="s">
        <v>45</v>
      </c>
      <c r="Q58" t="s">
        <v>46</v>
      </c>
      <c r="R58" t="s">
        <v>47</v>
      </c>
      <c r="S58" t="s">
        <v>47</v>
      </c>
      <c r="W58" t="s">
        <v>48</v>
      </c>
      <c r="X58" t="s">
        <v>48</v>
      </c>
      <c r="Z58" t="s">
        <v>49</v>
      </c>
      <c r="AA58" t="s">
        <v>277</v>
      </c>
      <c r="AB58" t="s">
        <v>278</v>
      </c>
      <c r="AE58" t="s">
        <v>52</v>
      </c>
      <c r="AJ58" t="s">
        <v>53</v>
      </c>
      <c r="AL58" t="s">
        <v>54</v>
      </c>
    </row>
    <row r="59" spans="1:38" x14ac:dyDescent="0.25">
      <c r="A59" t="str">
        <f>"0796"</f>
        <v>0796</v>
      </c>
      <c r="B59" t="s">
        <v>279</v>
      </c>
      <c r="C59" t="s">
        <v>280</v>
      </c>
      <c r="D59" t="s">
        <v>40</v>
      </c>
      <c r="E59" t="s">
        <v>41</v>
      </c>
      <c r="F59" s="1">
        <v>45449.412233796298</v>
      </c>
      <c r="G59" s="1">
        <v>45449.412245370368</v>
      </c>
      <c r="H59" t="s">
        <v>42</v>
      </c>
      <c r="J59" t="s">
        <v>43</v>
      </c>
      <c r="K59">
        <v>168.16499999999999</v>
      </c>
      <c r="L59">
        <v>422.30599999999998</v>
      </c>
      <c r="M59">
        <v>5</v>
      </c>
      <c r="N59">
        <v>168422</v>
      </c>
      <c r="O59" t="s">
        <v>44</v>
      </c>
      <c r="P59" t="s">
        <v>45</v>
      </c>
      <c r="Q59" t="s">
        <v>46</v>
      </c>
      <c r="R59" t="s">
        <v>47</v>
      </c>
      <c r="S59" t="s">
        <v>47</v>
      </c>
      <c r="W59" t="s">
        <v>48</v>
      </c>
      <c r="X59" t="s">
        <v>48</v>
      </c>
      <c r="Z59" t="s">
        <v>49</v>
      </c>
      <c r="AA59" t="s">
        <v>281</v>
      </c>
      <c r="AB59" t="s">
        <v>282</v>
      </c>
      <c r="AE59" t="s">
        <v>52</v>
      </c>
      <c r="AJ59" t="s">
        <v>53</v>
      </c>
      <c r="AL59" t="s">
        <v>54</v>
      </c>
    </row>
    <row r="60" spans="1:38" x14ac:dyDescent="0.25">
      <c r="A60" t="str">
        <f>"0947"</f>
        <v>0947</v>
      </c>
      <c r="B60" t="s">
        <v>283</v>
      </c>
      <c r="C60" t="s">
        <v>284</v>
      </c>
      <c r="D60" t="s">
        <v>40</v>
      </c>
      <c r="E60" t="s">
        <v>41</v>
      </c>
      <c r="F60" s="1">
        <v>45449.412129629629</v>
      </c>
      <c r="G60" s="1">
        <v>45449.412141203706</v>
      </c>
      <c r="H60" t="s">
        <v>42</v>
      </c>
      <c r="J60" t="s">
        <v>43</v>
      </c>
      <c r="K60">
        <v>168.166</v>
      </c>
      <c r="L60">
        <v>422.30500000000001</v>
      </c>
      <c r="M60">
        <v>5</v>
      </c>
      <c r="N60">
        <v>168422</v>
      </c>
      <c r="O60" t="s">
        <v>44</v>
      </c>
      <c r="P60" t="s">
        <v>45</v>
      </c>
      <c r="Q60" t="s">
        <v>46</v>
      </c>
      <c r="R60" t="s">
        <v>47</v>
      </c>
      <c r="S60" t="s">
        <v>47</v>
      </c>
      <c r="W60" t="s">
        <v>48</v>
      </c>
      <c r="X60" t="s">
        <v>48</v>
      </c>
      <c r="Z60" t="s">
        <v>49</v>
      </c>
      <c r="AA60" t="s">
        <v>285</v>
      </c>
      <c r="AB60" t="s">
        <v>286</v>
      </c>
      <c r="AE60" t="s">
        <v>52</v>
      </c>
      <c r="AJ60" t="s">
        <v>53</v>
      </c>
      <c r="AL60" t="s">
        <v>54</v>
      </c>
    </row>
    <row r="61" spans="1:38" x14ac:dyDescent="0.25">
      <c r="A61" t="str">
        <f>"0794"</f>
        <v>0794</v>
      </c>
      <c r="B61" t="s">
        <v>287</v>
      </c>
      <c r="C61" t="s">
        <v>288</v>
      </c>
      <c r="D61" t="s">
        <v>40</v>
      </c>
      <c r="E61" t="s">
        <v>41</v>
      </c>
      <c r="F61" s="1">
        <v>45449.411944444444</v>
      </c>
      <c r="G61" s="1">
        <v>45449.411956018521</v>
      </c>
      <c r="H61" t="s">
        <v>42</v>
      </c>
      <c r="J61" t="s">
        <v>43</v>
      </c>
      <c r="K61">
        <v>168.167</v>
      </c>
      <c r="L61">
        <v>422.303</v>
      </c>
      <c r="M61">
        <v>5</v>
      </c>
      <c r="N61">
        <v>168422</v>
      </c>
      <c r="O61" t="s">
        <v>44</v>
      </c>
      <c r="P61" t="s">
        <v>45</v>
      </c>
      <c r="Q61" t="s">
        <v>46</v>
      </c>
      <c r="R61" t="s">
        <v>47</v>
      </c>
      <c r="S61" t="s">
        <v>47</v>
      </c>
      <c r="W61" t="s">
        <v>48</v>
      </c>
      <c r="X61" t="s">
        <v>48</v>
      </c>
      <c r="Z61" t="s">
        <v>49</v>
      </c>
      <c r="AA61" t="s">
        <v>289</v>
      </c>
      <c r="AB61" t="s">
        <v>290</v>
      </c>
      <c r="AE61" t="s">
        <v>52</v>
      </c>
      <c r="AJ61" t="s">
        <v>53</v>
      </c>
      <c r="AL61" t="s">
        <v>54</v>
      </c>
    </row>
    <row r="62" spans="1:38" x14ac:dyDescent="0.25">
      <c r="A62" t="str">
        <f>"0220"</f>
        <v>0220</v>
      </c>
      <c r="B62" t="s">
        <v>291</v>
      </c>
      <c r="C62" t="s">
        <v>292</v>
      </c>
      <c r="D62" t="s">
        <v>40</v>
      </c>
      <c r="E62" t="s">
        <v>41</v>
      </c>
      <c r="F62" s="1">
        <v>45449.410462962966</v>
      </c>
      <c r="G62" s="1">
        <v>45449.410474537035</v>
      </c>
      <c r="H62" t="s">
        <v>42</v>
      </c>
      <c r="J62" t="s">
        <v>43</v>
      </c>
      <c r="K62">
        <v>168.20400000000001</v>
      </c>
      <c r="L62">
        <v>422.25</v>
      </c>
      <c r="M62">
        <v>5</v>
      </c>
      <c r="N62">
        <v>168422</v>
      </c>
      <c r="O62" t="s">
        <v>44</v>
      </c>
      <c r="P62" t="s">
        <v>45</v>
      </c>
      <c r="Q62" t="s">
        <v>46</v>
      </c>
      <c r="R62" t="s">
        <v>47</v>
      </c>
      <c r="S62" t="s">
        <v>47</v>
      </c>
      <c r="W62" t="s">
        <v>48</v>
      </c>
      <c r="X62" t="s">
        <v>48</v>
      </c>
      <c r="Z62" t="s">
        <v>49</v>
      </c>
      <c r="AA62" t="s">
        <v>293</v>
      </c>
      <c r="AB62" t="s">
        <v>294</v>
      </c>
      <c r="AE62" t="s">
        <v>52</v>
      </c>
      <c r="AJ62" t="s">
        <v>53</v>
      </c>
      <c r="AL62" t="s">
        <v>54</v>
      </c>
    </row>
    <row r="63" spans="1:38" x14ac:dyDescent="0.25">
      <c r="A63" t="str">
        <f>"0490"</f>
        <v>0490</v>
      </c>
      <c r="B63" t="s">
        <v>295</v>
      </c>
      <c r="C63" t="s">
        <v>296</v>
      </c>
      <c r="D63" t="s">
        <v>40</v>
      </c>
      <c r="E63" t="s">
        <v>41</v>
      </c>
      <c r="F63" s="1">
        <v>45449.409861111111</v>
      </c>
      <c r="G63" s="1">
        <v>45449.409872685188</v>
      </c>
      <c r="H63" t="s">
        <v>42</v>
      </c>
      <c r="J63" t="s">
        <v>43</v>
      </c>
      <c r="K63">
        <v>168.20699999999999</v>
      </c>
      <c r="L63">
        <v>422.23899999999998</v>
      </c>
      <c r="M63">
        <v>5</v>
      </c>
      <c r="N63">
        <v>168422</v>
      </c>
      <c r="O63" t="s">
        <v>44</v>
      </c>
      <c r="P63" t="s">
        <v>45</v>
      </c>
      <c r="Q63" t="s">
        <v>46</v>
      </c>
      <c r="R63" t="s">
        <v>47</v>
      </c>
      <c r="S63" t="s">
        <v>47</v>
      </c>
      <c r="W63" t="s">
        <v>48</v>
      </c>
      <c r="X63" t="s">
        <v>48</v>
      </c>
      <c r="Z63" t="s">
        <v>49</v>
      </c>
      <c r="AA63" t="s">
        <v>297</v>
      </c>
      <c r="AB63" t="s">
        <v>298</v>
      </c>
      <c r="AE63" t="s">
        <v>52</v>
      </c>
      <c r="AJ63" t="s">
        <v>53</v>
      </c>
      <c r="AL63" t="s">
        <v>54</v>
      </c>
    </row>
    <row r="64" spans="1:38" x14ac:dyDescent="0.25">
      <c r="A64" t="str">
        <f>"0296"</f>
        <v>0296</v>
      </c>
      <c r="B64" t="s">
        <v>299</v>
      </c>
      <c r="C64" t="s">
        <v>300</v>
      </c>
      <c r="D64" t="s">
        <v>40</v>
      </c>
      <c r="E64" t="s">
        <v>41</v>
      </c>
      <c r="F64" s="1">
        <v>45449.406435185185</v>
      </c>
      <c r="G64" s="1">
        <v>45449.406446759262</v>
      </c>
      <c r="H64" t="s">
        <v>42</v>
      </c>
      <c r="J64" t="s">
        <v>43</v>
      </c>
      <c r="K64">
        <v>168.232</v>
      </c>
      <c r="L64">
        <v>422.2</v>
      </c>
      <c r="M64">
        <v>5</v>
      </c>
      <c r="N64">
        <v>168422</v>
      </c>
      <c r="O64" t="s">
        <v>44</v>
      </c>
      <c r="P64" t="s">
        <v>45</v>
      </c>
      <c r="Q64" t="s">
        <v>46</v>
      </c>
      <c r="R64" t="s">
        <v>47</v>
      </c>
      <c r="S64" t="s">
        <v>47</v>
      </c>
      <c r="W64" t="s">
        <v>48</v>
      </c>
      <c r="X64" t="s">
        <v>48</v>
      </c>
      <c r="Z64" t="s">
        <v>49</v>
      </c>
      <c r="AA64" t="s">
        <v>301</v>
      </c>
      <c r="AB64" t="s">
        <v>302</v>
      </c>
      <c r="AE64" t="s">
        <v>52</v>
      </c>
      <c r="AJ64" t="s">
        <v>53</v>
      </c>
      <c r="AL64" t="s">
        <v>54</v>
      </c>
    </row>
    <row r="65" spans="1:38" x14ac:dyDescent="0.25">
      <c r="A65" t="str">
        <f>"6038"</f>
        <v>6038</v>
      </c>
      <c r="B65" t="s">
        <v>303</v>
      </c>
      <c r="C65" t="s">
        <v>304</v>
      </c>
      <c r="D65" t="s">
        <v>40</v>
      </c>
      <c r="F65" s="1">
        <v>45449.40587962963</v>
      </c>
      <c r="G65" s="1">
        <v>45449.405891203707</v>
      </c>
      <c r="H65" t="s">
        <v>42</v>
      </c>
      <c r="J65" t="s">
        <v>43</v>
      </c>
      <c r="K65">
        <v>168.23099999999999</v>
      </c>
      <c r="L65">
        <v>422.20299999999997</v>
      </c>
      <c r="M65">
        <v>5</v>
      </c>
      <c r="N65">
        <v>168422</v>
      </c>
      <c r="O65" t="s">
        <v>44</v>
      </c>
      <c r="P65" t="s">
        <v>45</v>
      </c>
      <c r="Q65" t="s">
        <v>46</v>
      </c>
      <c r="R65" t="s">
        <v>47</v>
      </c>
      <c r="S65" t="s">
        <v>47</v>
      </c>
      <c r="W65" t="s">
        <v>48</v>
      </c>
      <c r="X65" t="s">
        <v>48</v>
      </c>
      <c r="Z65" t="s">
        <v>49</v>
      </c>
      <c r="AA65" t="s">
        <v>305</v>
      </c>
      <c r="AB65" t="s">
        <v>306</v>
      </c>
      <c r="AE65" t="s">
        <v>52</v>
      </c>
      <c r="AJ65" t="s">
        <v>53</v>
      </c>
      <c r="AL65" t="s">
        <v>54</v>
      </c>
    </row>
    <row r="66" spans="1:38" x14ac:dyDescent="0.25">
      <c r="A66" t="str">
        <f>"0319"</f>
        <v>0319</v>
      </c>
      <c r="B66" t="s">
        <v>307</v>
      </c>
      <c r="C66" t="s">
        <v>308</v>
      </c>
      <c r="D66" t="s">
        <v>40</v>
      </c>
      <c r="E66" t="s">
        <v>41</v>
      </c>
      <c r="F66" s="1">
        <v>45449.404305555552</v>
      </c>
      <c r="G66" s="1">
        <v>45449.404317129629</v>
      </c>
      <c r="H66" t="s">
        <v>42</v>
      </c>
      <c r="J66" t="s">
        <v>43</v>
      </c>
      <c r="K66">
        <v>168.226</v>
      </c>
      <c r="L66">
        <v>422.209</v>
      </c>
      <c r="M66">
        <v>5</v>
      </c>
      <c r="N66">
        <v>168422</v>
      </c>
      <c r="O66" t="s">
        <v>44</v>
      </c>
      <c r="P66" t="s">
        <v>45</v>
      </c>
      <c r="Q66" t="s">
        <v>46</v>
      </c>
      <c r="R66" t="s">
        <v>47</v>
      </c>
      <c r="S66" t="s">
        <v>47</v>
      </c>
      <c r="W66" t="s">
        <v>48</v>
      </c>
      <c r="X66" t="s">
        <v>48</v>
      </c>
      <c r="Z66" t="s">
        <v>49</v>
      </c>
      <c r="AA66" t="s">
        <v>309</v>
      </c>
      <c r="AB66" t="s">
        <v>310</v>
      </c>
      <c r="AE66" t="s">
        <v>52</v>
      </c>
      <c r="AJ66" t="s">
        <v>53</v>
      </c>
      <c r="AL66" t="s">
        <v>54</v>
      </c>
    </row>
    <row r="67" spans="1:38" x14ac:dyDescent="0.25">
      <c r="A67" t="str">
        <f>"0205"</f>
        <v>0205</v>
      </c>
      <c r="B67" t="s">
        <v>311</v>
      </c>
      <c r="C67" t="s">
        <v>312</v>
      </c>
      <c r="D67" t="s">
        <v>40</v>
      </c>
      <c r="E67" t="s">
        <v>41</v>
      </c>
      <c r="F67" s="1">
        <v>45449.40184027778</v>
      </c>
      <c r="G67" s="1">
        <v>45449.40185185185</v>
      </c>
      <c r="H67" t="s">
        <v>42</v>
      </c>
      <c r="J67" t="s">
        <v>43</v>
      </c>
      <c r="K67">
        <v>168.209</v>
      </c>
      <c r="L67">
        <v>422.245</v>
      </c>
      <c r="M67">
        <v>5</v>
      </c>
      <c r="N67">
        <v>168422</v>
      </c>
      <c r="O67" t="s">
        <v>44</v>
      </c>
      <c r="P67" t="s">
        <v>45</v>
      </c>
      <c r="Q67" t="s">
        <v>46</v>
      </c>
      <c r="R67" t="s">
        <v>47</v>
      </c>
      <c r="S67" t="s">
        <v>47</v>
      </c>
      <c r="W67" t="s">
        <v>48</v>
      </c>
      <c r="X67" t="s">
        <v>48</v>
      </c>
      <c r="Z67" t="s">
        <v>49</v>
      </c>
      <c r="AA67" t="s">
        <v>313</v>
      </c>
      <c r="AB67" t="s">
        <v>314</v>
      </c>
      <c r="AE67" t="s">
        <v>52</v>
      </c>
      <c r="AJ67" t="s">
        <v>53</v>
      </c>
      <c r="AL67" t="s">
        <v>54</v>
      </c>
    </row>
    <row r="68" spans="1:38" x14ac:dyDescent="0.25">
      <c r="A68" t="str">
        <f>"1116"</f>
        <v>1116</v>
      </c>
      <c r="B68" t="s">
        <v>315</v>
      </c>
      <c r="C68" t="s">
        <v>316</v>
      </c>
      <c r="D68" t="s">
        <v>40</v>
      </c>
      <c r="E68" t="s">
        <v>41</v>
      </c>
      <c r="F68" s="1">
        <v>45449.401620370372</v>
      </c>
      <c r="G68" s="1">
        <v>45449.401631944442</v>
      </c>
      <c r="H68" t="s">
        <v>42</v>
      </c>
      <c r="J68" t="s">
        <v>43</v>
      </c>
      <c r="K68">
        <v>168.20599999999999</v>
      </c>
      <c r="L68">
        <v>422.245</v>
      </c>
      <c r="M68">
        <v>5</v>
      </c>
      <c r="N68">
        <v>168422</v>
      </c>
      <c r="O68" t="s">
        <v>44</v>
      </c>
      <c r="P68" t="s">
        <v>45</v>
      </c>
      <c r="Q68" t="s">
        <v>46</v>
      </c>
      <c r="R68" t="s">
        <v>47</v>
      </c>
      <c r="S68" t="s">
        <v>47</v>
      </c>
      <c r="W68" t="s">
        <v>48</v>
      </c>
      <c r="X68" t="s">
        <v>48</v>
      </c>
      <c r="Z68" t="s">
        <v>49</v>
      </c>
      <c r="AA68" t="s">
        <v>317</v>
      </c>
      <c r="AB68" t="s">
        <v>318</v>
      </c>
      <c r="AE68" t="s">
        <v>52</v>
      </c>
      <c r="AJ68" t="s">
        <v>53</v>
      </c>
      <c r="AL68" t="s">
        <v>54</v>
      </c>
    </row>
    <row r="69" spans="1:38" x14ac:dyDescent="0.25">
      <c r="A69" t="str">
        <f>"2468"</f>
        <v>2468</v>
      </c>
      <c r="B69" t="s">
        <v>319</v>
      </c>
      <c r="C69" t="s">
        <v>320</v>
      </c>
      <c r="D69" t="s">
        <v>40</v>
      </c>
      <c r="E69" t="s">
        <v>41</v>
      </c>
      <c r="F69" s="1">
        <v>45449.401550925926</v>
      </c>
      <c r="G69" s="1">
        <v>45449.401562500003</v>
      </c>
      <c r="H69" t="s">
        <v>42</v>
      </c>
      <c r="J69" t="s">
        <v>43</v>
      </c>
      <c r="K69">
        <v>168.20599999999999</v>
      </c>
      <c r="L69">
        <v>422.245</v>
      </c>
      <c r="M69">
        <v>5</v>
      </c>
      <c r="N69">
        <v>168422</v>
      </c>
      <c r="O69" t="s">
        <v>44</v>
      </c>
      <c r="P69" t="s">
        <v>45</v>
      </c>
      <c r="Q69" t="s">
        <v>46</v>
      </c>
      <c r="R69" t="s">
        <v>47</v>
      </c>
      <c r="S69" t="s">
        <v>47</v>
      </c>
      <c r="W69" t="s">
        <v>48</v>
      </c>
      <c r="X69" t="s">
        <v>48</v>
      </c>
      <c r="Z69" t="s">
        <v>49</v>
      </c>
      <c r="AA69" t="s">
        <v>321</v>
      </c>
      <c r="AB69" t="s">
        <v>322</v>
      </c>
      <c r="AE69" t="s">
        <v>52</v>
      </c>
      <c r="AJ69" t="s">
        <v>53</v>
      </c>
      <c r="AL69" t="s">
        <v>54</v>
      </c>
    </row>
    <row r="70" spans="1:38" x14ac:dyDescent="0.25">
      <c r="A70" t="str">
        <f>"1048"</f>
        <v>1048</v>
      </c>
      <c r="B70" t="s">
        <v>323</v>
      </c>
      <c r="C70" t="s">
        <v>324</v>
      </c>
      <c r="D70" t="s">
        <v>40</v>
      </c>
      <c r="E70" t="s">
        <v>41</v>
      </c>
      <c r="F70" s="1">
        <v>45449.399652777778</v>
      </c>
      <c r="G70" s="1">
        <v>45449.399664351855</v>
      </c>
      <c r="H70" t="s">
        <v>42</v>
      </c>
      <c r="J70" t="s">
        <v>43</v>
      </c>
      <c r="K70">
        <v>168.20099999999999</v>
      </c>
      <c r="L70">
        <v>422.25400000000002</v>
      </c>
      <c r="M70">
        <v>5</v>
      </c>
      <c r="N70">
        <v>168422</v>
      </c>
      <c r="O70" t="s">
        <v>44</v>
      </c>
      <c r="P70" t="s">
        <v>45</v>
      </c>
      <c r="Q70" t="s">
        <v>46</v>
      </c>
      <c r="R70" t="s">
        <v>47</v>
      </c>
      <c r="S70" t="s">
        <v>47</v>
      </c>
      <c r="W70" t="s">
        <v>48</v>
      </c>
      <c r="X70" t="s">
        <v>48</v>
      </c>
      <c r="Z70" t="s">
        <v>49</v>
      </c>
      <c r="AA70" t="s">
        <v>325</v>
      </c>
      <c r="AB70" t="s">
        <v>326</v>
      </c>
      <c r="AE70" t="s">
        <v>52</v>
      </c>
      <c r="AJ70" t="s">
        <v>53</v>
      </c>
      <c r="AL70" t="s">
        <v>54</v>
      </c>
    </row>
    <row r="71" spans="1:38" x14ac:dyDescent="0.25">
      <c r="A71" t="str">
        <f>"0841"</f>
        <v>0841</v>
      </c>
      <c r="B71" t="s">
        <v>327</v>
      </c>
      <c r="C71" t="s">
        <v>328</v>
      </c>
      <c r="D71" t="s">
        <v>40</v>
      </c>
      <c r="E71" t="s">
        <v>41</v>
      </c>
      <c r="F71" s="1">
        <v>45449.399467592593</v>
      </c>
      <c r="G71" s="1">
        <v>45449.39947916667</v>
      </c>
      <c r="H71" t="s">
        <v>42</v>
      </c>
      <c r="J71" t="s">
        <v>43</v>
      </c>
      <c r="K71">
        <v>168.20099999999999</v>
      </c>
      <c r="L71">
        <v>422.25400000000002</v>
      </c>
      <c r="M71">
        <v>5</v>
      </c>
      <c r="N71">
        <v>168422</v>
      </c>
      <c r="O71" t="s">
        <v>44</v>
      </c>
      <c r="P71" t="s">
        <v>45</v>
      </c>
      <c r="Q71" t="s">
        <v>46</v>
      </c>
      <c r="R71" t="s">
        <v>47</v>
      </c>
      <c r="S71" t="s">
        <v>47</v>
      </c>
      <c r="W71" t="s">
        <v>48</v>
      </c>
      <c r="X71" t="s">
        <v>48</v>
      </c>
      <c r="Z71" t="s">
        <v>49</v>
      </c>
      <c r="AA71" t="s">
        <v>329</v>
      </c>
      <c r="AB71" t="s">
        <v>330</v>
      </c>
      <c r="AE71" t="s">
        <v>52</v>
      </c>
      <c r="AJ71" t="s">
        <v>53</v>
      </c>
      <c r="AL71" t="s">
        <v>54</v>
      </c>
    </row>
    <row r="72" spans="1:38" x14ac:dyDescent="0.25">
      <c r="A72" t="str">
        <f>"0675"</f>
        <v>0675</v>
      </c>
      <c r="B72" t="s">
        <v>331</v>
      </c>
      <c r="C72" t="s">
        <v>332</v>
      </c>
      <c r="D72" t="s">
        <v>40</v>
      </c>
      <c r="E72" t="s">
        <v>41</v>
      </c>
      <c r="F72" s="1">
        <v>45449.397488425922</v>
      </c>
      <c r="G72" s="1">
        <v>45449.397499999999</v>
      </c>
      <c r="H72" t="s">
        <v>42</v>
      </c>
      <c r="J72" t="s">
        <v>43</v>
      </c>
      <c r="K72">
        <v>168.19800000000001</v>
      </c>
      <c r="L72">
        <v>422.26400000000001</v>
      </c>
      <c r="M72">
        <v>5</v>
      </c>
      <c r="N72">
        <v>168422</v>
      </c>
      <c r="O72" t="s">
        <v>44</v>
      </c>
      <c r="P72" t="s">
        <v>45</v>
      </c>
      <c r="Q72" t="s">
        <v>46</v>
      </c>
      <c r="R72" t="s">
        <v>47</v>
      </c>
      <c r="S72" t="s">
        <v>47</v>
      </c>
      <c r="W72" t="s">
        <v>48</v>
      </c>
      <c r="X72" t="s">
        <v>48</v>
      </c>
      <c r="Z72" t="s">
        <v>49</v>
      </c>
      <c r="AA72" t="s">
        <v>333</v>
      </c>
      <c r="AB72" t="s">
        <v>334</v>
      </c>
      <c r="AE72" t="s">
        <v>52</v>
      </c>
      <c r="AJ72" t="s">
        <v>53</v>
      </c>
      <c r="AL72" t="s">
        <v>54</v>
      </c>
    </row>
    <row r="73" spans="1:38" x14ac:dyDescent="0.25">
      <c r="A73" t="str">
        <f>"0772"</f>
        <v>0772</v>
      </c>
      <c r="B73" t="s">
        <v>335</v>
      </c>
      <c r="C73" t="s">
        <v>336</v>
      </c>
      <c r="D73" t="s">
        <v>40</v>
      </c>
      <c r="E73" t="s">
        <v>41</v>
      </c>
      <c r="F73" s="1">
        <v>45449.395428240743</v>
      </c>
      <c r="G73" s="1">
        <v>45449.395439814813</v>
      </c>
      <c r="H73" t="s">
        <v>42</v>
      </c>
      <c r="J73" t="s">
        <v>43</v>
      </c>
      <c r="K73">
        <v>168.19800000000001</v>
      </c>
      <c r="L73">
        <v>422.26400000000001</v>
      </c>
      <c r="M73">
        <v>5</v>
      </c>
      <c r="N73">
        <v>168422</v>
      </c>
      <c r="O73" t="s">
        <v>44</v>
      </c>
      <c r="P73" t="s">
        <v>45</v>
      </c>
      <c r="Q73" t="s">
        <v>46</v>
      </c>
      <c r="R73" t="s">
        <v>47</v>
      </c>
      <c r="S73" t="s">
        <v>47</v>
      </c>
      <c r="W73" t="s">
        <v>48</v>
      </c>
      <c r="X73" t="s">
        <v>48</v>
      </c>
      <c r="Z73" t="s">
        <v>49</v>
      </c>
      <c r="AA73" t="s">
        <v>337</v>
      </c>
      <c r="AB73" t="s">
        <v>338</v>
      </c>
      <c r="AE73" t="s">
        <v>52</v>
      </c>
      <c r="AJ73" t="s">
        <v>53</v>
      </c>
      <c r="AL73" t="s">
        <v>54</v>
      </c>
    </row>
    <row r="74" spans="1:38" x14ac:dyDescent="0.25">
      <c r="A74" t="str">
        <f>"1306"</f>
        <v>1306</v>
      </c>
      <c r="B74" t="s">
        <v>339</v>
      </c>
      <c r="C74" t="s">
        <v>340</v>
      </c>
      <c r="D74" t="s">
        <v>40</v>
      </c>
      <c r="E74" t="s">
        <v>41</v>
      </c>
      <c r="F74" s="1">
        <v>45449.395300925928</v>
      </c>
      <c r="G74" s="1">
        <v>45449.395312499997</v>
      </c>
      <c r="H74" t="s">
        <v>42</v>
      </c>
      <c r="J74" t="s">
        <v>43</v>
      </c>
      <c r="K74">
        <v>168.19800000000001</v>
      </c>
      <c r="L74">
        <v>422.26499999999999</v>
      </c>
      <c r="M74">
        <v>5</v>
      </c>
      <c r="N74">
        <v>168422</v>
      </c>
      <c r="O74" t="s">
        <v>44</v>
      </c>
      <c r="P74" t="s">
        <v>45</v>
      </c>
      <c r="Q74" t="s">
        <v>46</v>
      </c>
      <c r="R74" t="s">
        <v>47</v>
      </c>
      <c r="S74" t="s">
        <v>47</v>
      </c>
      <c r="W74" t="s">
        <v>48</v>
      </c>
      <c r="X74" t="s">
        <v>48</v>
      </c>
      <c r="Z74" t="s">
        <v>49</v>
      </c>
      <c r="AA74" t="s">
        <v>341</v>
      </c>
      <c r="AB74" t="s">
        <v>342</v>
      </c>
      <c r="AE74" t="s">
        <v>52</v>
      </c>
      <c r="AJ74" t="s">
        <v>53</v>
      </c>
      <c r="AL74" t="s">
        <v>54</v>
      </c>
    </row>
    <row r="75" spans="1:38" x14ac:dyDescent="0.25">
      <c r="A75" t="str">
        <f>"1333"</f>
        <v>1333</v>
      </c>
      <c r="B75" t="s">
        <v>343</v>
      </c>
      <c r="C75" t="s">
        <v>344</v>
      </c>
      <c r="D75" t="s">
        <v>40</v>
      </c>
      <c r="E75" t="s">
        <v>41</v>
      </c>
      <c r="F75" s="1">
        <v>45449.394999999997</v>
      </c>
      <c r="G75" s="1">
        <v>45449.395011574074</v>
      </c>
      <c r="H75" t="s">
        <v>42</v>
      </c>
      <c r="J75" t="s">
        <v>43</v>
      </c>
      <c r="K75">
        <v>168.19399999999999</v>
      </c>
      <c r="L75">
        <v>422.27100000000002</v>
      </c>
      <c r="M75">
        <v>5</v>
      </c>
      <c r="N75">
        <v>168422</v>
      </c>
      <c r="O75" t="s">
        <v>44</v>
      </c>
      <c r="P75" t="s">
        <v>45</v>
      </c>
      <c r="Q75" t="s">
        <v>46</v>
      </c>
      <c r="R75" t="s">
        <v>47</v>
      </c>
      <c r="S75" t="s">
        <v>47</v>
      </c>
      <c r="W75" t="s">
        <v>48</v>
      </c>
      <c r="X75" t="s">
        <v>48</v>
      </c>
      <c r="Z75" t="s">
        <v>49</v>
      </c>
      <c r="AA75" t="s">
        <v>345</v>
      </c>
      <c r="AB75" t="s">
        <v>346</v>
      </c>
      <c r="AE75" t="s">
        <v>52</v>
      </c>
      <c r="AJ75" t="s">
        <v>53</v>
      </c>
      <c r="AL75" t="s">
        <v>54</v>
      </c>
    </row>
    <row r="76" spans="1:38" x14ac:dyDescent="0.25">
      <c r="A76" t="str">
        <f>"0967"</f>
        <v>0967</v>
      </c>
      <c r="B76" t="s">
        <v>347</v>
      </c>
      <c r="C76" t="s">
        <v>348</v>
      </c>
      <c r="D76" t="s">
        <v>40</v>
      </c>
      <c r="E76" t="s">
        <v>41</v>
      </c>
      <c r="F76" s="1">
        <v>45449.393912037034</v>
      </c>
      <c r="G76" s="1">
        <v>45449.393923611111</v>
      </c>
      <c r="H76" t="s">
        <v>42</v>
      </c>
      <c r="J76" t="s">
        <v>43</v>
      </c>
      <c r="K76">
        <v>168.18700000000001</v>
      </c>
      <c r="L76">
        <v>422.28399999999999</v>
      </c>
      <c r="M76">
        <v>5</v>
      </c>
      <c r="N76">
        <v>168422</v>
      </c>
      <c r="O76" t="s">
        <v>44</v>
      </c>
      <c r="P76" t="s">
        <v>45</v>
      </c>
      <c r="Q76" t="s">
        <v>46</v>
      </c>
      <c r="R76" t="s">
        <v>47</v>
      </c>
      <c r="S76" t="s">
        <v>47</v>
      </c>
      <c r="W76" t="s">
        <v>48</v>
      </c>
      <c r="X76" t="s">
        <v>48</v>
      </c>
      <c r="Z76" t="s">
        <v>49</v>
      </c>
      <c r="AA76" t="s">
        <v>349</v>
      </c>
      <c r="AB76" t="s">
        <v>350</v>
      </c>
      <c r="AE76" t="s">
        <v>52</v>
      </c>
      <c r="AJ76" t="s">
        <v>53</v>
      </c>
      <c r="AL76" t="s">
        <v>54</v>
      </c>
    </row>
    <row r="77" spans="1:38" x14ac:dyDescent="0.25">
      <c r="A77" t="str">
        <f>"1040"</f>
        <v>1040</v>
      </c>
      <c r="B77" t="s">
        <v>351</v>
      </c>
      <c r="C77" t="s">
        <v>352</v>
      </c>
      <c r="D77" t="s">
        <v>40</v>
      </c>
      <c r="E77" t="s">
        <v>41</v>
      </c>
      <c r="F77" s="1">
        <v>45449.392488425925</v>
      </c>
      <c r="G77" s="1">
        <v>45449.392500000002</v>
      </c>
      <c r="H77" t="s">
        <v>42</v>
      </c>
      <c r="J77" t="s">
        <v>43</v>
      </c>
      <c r="K77">
        <v>168.184</v>
      </c>
      <c r="L77">
        <v>422.28699999999998</v>
      </c>
      <c r="M77">
        <v>5</v>
      </c>
      <c r="N77">
        <v>168422</v>
      </c>
      <c r="O77" t="s">
        <v>44</v>
      </c>
      <c r="P77" t="s">
        <v>45</v>
      </c>
      <c r="Q77" t="s">
        <v>46</v>
      </c>
      <c r="R77" t="s">
        <v>47</v>
      </c>
      <c r="S77" t="s">
        <v>47</v>
      </c>
      <c r="W77" t="s">
        <v>48</v>
      </c>
      <c r="X77" t="s">
        <v>48</v>
      </c>
      <c r="Z77" t="s">
        <v>49</v>
      </c>
      <c r="AA77" t="s">
        <v>353</v>
      </c>
      <c r="AB77" t="s">
        <v>354</v>
      </c>
      <c r="AE77" t="s">
        <v>52</v>
      </c>
      <c r="AJ77" t="s">
        <v>53</v>
      </c>
      <c r="AL77" t="s">
        <v>54</v>
      </c>
    </row>
    <row r="78" spans="1:38" x14ac:dyDescent="0.25">
      <c r="A78" t="str">
        <f>"1056"</f>
        <v>1056</v>
      </c>
      <c r="B78" t="s">
        <v>355</v>
      </c>
      <c r="C78" t="s">
        <v>356</v>
      </c>
      <c r="D78" t="s">
        <v>40</v>
      </c>
      <c r="E78" t="s">
        <v>41</v>
      </c>
      <c r="F78" s="1">
        <v>45449.392372685186</v>
      </c>
      <c r="G78" s="1">
        <v>45449.392384259256</v>
      </c>
      <c r="H78" t="s">
        <v>42</v>
      </c>
      <c r="J78" t="s">
        <v>43</v>
      </c>
      <c r="K78">
        <v>168.184</v>
      </c>
      <c r="L78">
        <v>422.28699999999998</v>
      </c>
      <c r="M78">
        <v>5</v>
      </c>
      <c r="N78">
        <v>168422</v>
      </c>
      <c r="O78" t="s">
        <v>44</v>
      </c>
      <c r="P78" t="s">
        <v>45</v>
      </c>
      <c r="Q78" t="s">
        <v>46</v>
      </c>
      <c r="R78" t="s">
        <v>47</v>
      </c>
      <c r="S78" t="s">
        <v>47</v>
      </c>
      <c r="W78" t="s">
        <v>48</v>
      </c>
      <c r="X78" t="s">
        <v>48</v>
      </c>
      <c r="Z78" t="s">
        <v>49</v>
      </c>
      <c r="AA78" t="s">
        <v>357</v>
      </c>
      <c r="AB78" t="s">
        <v>358</v>
      </c>
      <c r="AE78" t="s">
        <v>52</v>
      </c>
      <c r="AJ78" t="s">
        <v>53</v>
      </c>
      <c r="AL78" t="s">
        <v>54</v>
      </c>
    </row>
    <row r="79" spans="1:38" x14ac:dyDescent="0.25">
      <c r="A79" t="str">
        <f>"0679"</f>
        <v>0679</v>
      </c>
      <c r="B79" t="s">
        <v>359</v>
      </c>
      <c r="C79" t="s">
        <v>360</v>
      </c>
      <c r="D79" t="s">
        <v>40</v>
      </c>
      <c r="E79" t="s">
        <v>41</v>
      </c>
      <c r="F79" s="1">
        <v>45449.391585648147</v>
      </c>
      <c r="G79" s="1">
        <v>45449.391597222224</v>
      </c>
      <c r="H79" t="s">
        <v>42</v>
      </c>
      <c r="J79" t="s">
        <v>43</v>
      </c>
      <c r="K79">
        <v>168.18199999999999</v>
      </c>
      <c r="L79">
        <v>422.28699999999998</v>
      </c>
      <c r="M79">
        <v>5</v>
      </c>
      <c r="N79">
        <v>168422</v>
      </c>
      <c r="O79" t="s">
        <v>44</v>
      </c>
      <c r="P79" t="s">
        <v>45</v>
      </c>
      <c r="Q79" t="s">
        <v>46</v>
      </c>
      <c r="R79" t="s">
        <v>47</v>
      </c>
      <c r="S79" t="s">
        <v>47</v>
      </c>
      <c r="W79" t="s">
        <v>48</v>
      </c>
      <c r="X79" t="s">
        <v>48</v>
      </c>
      <c r="Z79" t="s">
        <v>49</v>
      </c>
      <c r="AA79" t="s">
        <v>361</v>
      </c>
      <c r="AB79" t="s">
        <v>362</v>
      </c>
      <c r="AE79" t="s">
        <v>52</v>
      </c>
      <c r="AJ79" t="s">
        <v>53</v>
      </c>
      <c r="AL79" t="s">
        <v>54</v>
      </c>
    </row>
    <row r="80" spans="1:38" x14ac:dyDescent="0.25">
      <c r="A80" t="str">
        <f>"0680"</f>
        <v>0680</v>
      </c>
      <c r="B80" t="s">
        <v>363</v>
      </c>
      <c r="C80" t="s">
        <v>364</v>
      </c>
      <c r="D80" t="s">
        <v>40</v>
      </c>
      <c r="E80" t="s">
        <v>41</v>
      </c>
      <c r="F80" s="1">
        <v>45449.391504629632</v>
      </c>
      <c r="G80" s="1">
        <v>45449.391516203701</v>
      </c>
      <c r="H80" t="s">
        <v>42</v>
      </c>
      <c r="J80" t="s">
        <v>43</v>
      </c>
      <c r="K80">
        <v>168.18199999999999</v>
      </c>
      <c r="L80">
        <v>422.28699999999998</v>
      </c>
      <c r="M80">
        <v>5</v>
      </c>
      <c r="N80">
        <v>168422</v>
      </c>
      <c r="O80" t="s">
        <v>44</v>
      </c>
      <c r="P80" t="s">
        <v>45</v>
      </c>
      <c r="Q80" t="s">
        <v>46</v>
      </c>
      <c r="R80" t="s">
        <v>47</v>
      </c>
      <c r="S80" t="s">
        <v>47</v>
      </c>
      <c r="W80" t="s">
        <v>48</v>
      </c>
      <c r="X80" t="s">
        <v>48</v>
      </c>
      <c r="Z80" t="s">
        <v>49</v>
      </c>
      <c r="AA80" t="s">
        <v>365</v>
      </c>
      <c r="AB80" t="s">
        <v>366</v>
      </c>
      <c r="AE80" t="s">
        <v>52</v>
      </c>
      <c r="AJ80" t="s">
        <v>53</v>
      </c>
      <c r="AL80" t="s">
        <v>54</v>
      </c>
    </row>
    <row r="81" spans="1:38" x14ac:dyDescent="0.25">
      <c r="A81" t="str">
        <f>"1098"</f>
        <v>1098</v>
      </c>
      <c r="B81" t="s">
        <v>367</v>
      </c>
      <c r="C81" t="s">
        <v>368</v>
      </c>
      <c r="D81" t="s">
        <v>40</v>
      </c>
      <c r="E81" t="s">
        <v>41</v>
      </c>
      <c r="F81" s="1">
        <v>45449.389652777776</v>
      </c>
      <c r="G81" s="1">
        <v>45449.389664351853</v>
      </c>
      <c r="H81" t="s">
        <v>42</v>
      </c>
      <c r="J81" t="s">
        <v>43</v>
      </c>
      <c r="K81">
        <v>168.17500000000001</v>
      </c>
      <c r="L81">
        <v>422.28899999999999</v>
      </c>
      <c r="M81">
        <v>5</v>
      </c>
      <c r="N81">
        <v>168422</v>
      </c>
      <c r="O81" t="s">
        <v>44</v>
      </c>
      <c r="P81" t="s">
        <v>45</v>
      </c>
      <c r="Q81" t="s">
        <v>46</v>
      </c>
      <c r="R81" t="s">
        <v>47</v>
      </c>
      <c r="S81" t="s">
        <v>47</v>
      </c>
      <c r="W81" t="s">
        <v>48</v>
      </c>
      <c r="X81" t="s">
        <v>48</v>
      </c>
      <c r="Z81" t="s">
        <v>49</v>
      </c>
      <c r="AA81" t="s">
        <v>369</v>
      </c>
      <c r="AB81" t="s">
        <v>370</v>
      </c>
      <c r="AE81" t="s">
        <v>52</v>
      </c>
      <c r="AJ81" t="s">
        <v>53</v>
      </c>
      <c r="AL81" t="s">
        <v>54</v>
      </c>
    </row>
    <row r="82" spans="1:38" x14ac:dyDescent="0.25">
      <c r="A82" t="str">
        <f>"1188"</f>
        <v>1188</v>
      </c>
      <c r="B82" t="s">
        <v>371</v>
      </c>
      <c r="C82" t="s">
        <v>372</v>
      </c>
      <c r="D82" t="s">
        <v>40</v>
      </c>
      <c r="E82" t="s">
        <v>41</v>
      </c>
      <c r="F82" s="1">
        <v>45449.38921296296</v>
      </c>
      <c r="G82" s="1">
        <v>45449.389224537037</v>
      </c>
      <c r="H82" t="s">
        <v>42</v>
      </c>
      <c r="J82" t="s">
        <v>43</v>
      </c>
      <c r="K82">
        <v>168.17500000000001</v>
      </c>
      <c r="L82">
        <v>422.28899999999999</v>
      </c>
      <c r="M82">
        <v>5</v>
      </c>
      <c r="N82">
        <v>168422</v>
      </c>
      <c r="O82" t="s">
        <v>44</v>
      </c>
      <c r="P82" t="s">
        <v>45</v>
      </c>
      <c r="Q82" t="s">
        <v>46</v>
      </c>
      <c r="R82" t="s">
        <v>47</v>
      </c>
      <c r="S82" t="s">
        <v>47</v>
      </c>
      <c r="W82" t="s">
        <v>48</v>
      </c>
      <c r="X82" t="s">
        <v>48</v>
      </c>
      <c r="Z82" t="s">
        <v>49</v>
      </c>
      <c r="AA82" t="s">
        <v>373</v>
      </c>
      <c r="AB82" t="s">
        <v>374</v>
      </c>
      <c r="AE82" t="s">
        <v>52</v>
      </c>
      <c r="AJ82" t="s">
        <v>53</v>
      </c>
      <c r="AL82" t="s">
        <v>54</v>
      </c>
    </row>
    <row r="83" spans="1:38" x14ac:dyDescent="0.25">
      <c r="A83" t="str">
        <f>"0933"</f>
        <v>0933</v>
      </c>
      <c r="B83" t="s">
        <v>375</v>
      </c>
      <c r="C83" t="s">
        <v>376</v>
      </c>
      <c r="D83" t="s">
        <v>40</v>
      </c>
      <c r="E83" t="s">
        <v>41</v>
      </c>
      <c r="F83" s="1">
        <v>45449.38863425926</v>
      </c>
      <c r="G83" s="1">
        <v>45449.388645833336</v>
      </c>
      <c r="H83" t="s">
        <v>42</v>
      </c>
      <c r="J83" t="s">
        <v>43</v>
      </c>
      <c r="K83">
        <v>168.17500000000001</v>
      </c>
      <c r="L83">
        <v>422.28899999999999</v>
      </c>
      <c r="M83">
        <v>5</v>
      </c>
      <c r="N83">
        <v>168422</v>
      </c>
      <c r="O83" t="s">
        <v>44</v>
      </c>
      <c r="P83" t="s">
        <v>45</v>
      </c>
      <c r="Q83" t="s">
        <v>46</v>
      </c>
      <c r="R83" t="s">
        <v>47</v>
      </c>
      <c r="S83" t="s">
        <v>47</v>
      </c>
      <c r="W83" t="s">
        <v>48</v>
      </c>
      <c r="X83" t="s">
        <v>48</v>
      </c>
      <c r="Z83" t="s">
        <v>49</v>
      </c>
      <c r="AA83" t="s">
        <v>377</v>
      </c>
      <c r="AB83" t="s">
        <v>378</v>
      </c>
      <c r="AE83" t="s">
        <v>52</v>
      </c>
      <c r="AJ83" t="s">
        <v>53</v>
      </c>
      <c r="AL83" t="s">
        <v>54</v>
      </c>
    </row>
    <row r="84" spans="1:38" x14ac:dyDescent="0.25">
      <c r="A84" t="str">
        <f>"0466"</f>
        <v>0466</v>
      </c>
      <c r="B84" t="s">
        <v>379</v>
      </c>
      <c r="C84" t="s">
        <v>380</v>
      </c>
      <c r="D84" t="s">
        <v>40</v>
      </c>
      <c r="E84" t="s">
        <v>41</v>
      </c>
      <c r="F84" s="1">
        <v>45449.388206018521</v>
      </c>
      <c r="G84" s="1">
        <v>45449.38821759259</v>
      </c>
      <c r="H84" t="s">
        <v>42</v>
      </c>
      <c r="J84" t="s">
        <v>43</v>
      </c>
      <c r="K84">
        <v>168.17500000000001</v>
      </c>
      <c r="L84">
        <v>422.28899999999999</v>
      </c>
      <c r="M84">
        <v>5</v>
      </c>
      <c r="N84">
        <v>168422</v>
      </c>
      <c r="O84" t="s">
        <v>44</v>
      </c>
      <c r="P84" t="s">
        <v>45</v>
      </c>
      <c r="Q84" t="s">
        <v>46</v>
      </c>
      <c r="R84" t="s">
        <v>47</v>
      </c>
      <c r="S84" t="s">
        <v>47</v>
      </c>
      <c r="W84" t="s">
        <v>48</v>
      </c>
      <c r="X84" t="s">
        <v>48</v>
      </c>
      <c r="Z84" t="s">
        <v>49</v>
      </c>
      <c r="AA84" t="s">
        <v>381</v>
      </c>
      <c r="AB84" t="s">
        <v>382</v>
      </c>
      <c r="AE84" t="s">
        <v>52</v>
      </c>
      <c r="AJ84" t="s">
        <v>53</v>
      </c>
      <c r="AL84" t="s">
        <v>54</v>
      </c>
    </row>
    <row r="85" spans="1:38" x14ac:dyDescent="0.25">
      <c r="A85" t="str">
        <f>"0096"</f>
        <v>0096</v>
      </c>
      <c r="B85" t="s">
        <v>135</v>
      </c>
      <c r="C85" t="s">
        <v>136</v>
      </c>
      <c r="D85" t="s">
        <v>40</v>
      </c>
      <c r="E85" t="s">
        <v>41</v>
      </c>
      <c r="F85" s="1">
        <v>45449.384918981479</v>
      </c>
      <c r="G85" s="1">
        <v>45449.384930555556</v>
      </c>
      <c r="H85" t="s">
        <v>42</v>
      </c>
      <c r="J85" t="s">
        <v>43</v>
      </c>
      <c r="K85">
        <v>168.173</v>
      </c>
      <c r="L85">
        <v>422.28899999999999</v>
      </c>
      <c r="M85">
        <v>5</v>
      </c>
      <c r="N85">
        <v>168422</v>
      </c>
      <c r="O85" t="s">
        <v>44</v>
      </c>
      <c r="P85" t="s">
        <v>45</v>
      </c>
      <c r="Q85" t="s">
        <v>46</v>
      </c>
      <c r="R85" t="s">
        <v>47</v>
      </c>
      <c r="S85" t="s">
        <v>47</v>
      </c>
      <c r="W85" t="s">
        <v>48</v>
      </c>
      <c r="X85" t="s">
        <v>48</v>
      </c>
      <c r="Z85" t="s">
        <v>49</v>
      </c>
      <c r="AA85" t="s">
        <v>383</v>
      </c>
      <c r="AB85" t="s">
        <v>384</v>
      </c>
      <c r="AE85" t="s">
        <v>52</v>
      </c>
      <c r="AJ85" t="s">
        <v>53</v>
      </c>
      <c r="AL85" t="s">
        <v>54</v>
      </c>
    </row>
    <row r="86" spans="1:38" x14ac:dyDescent="0.25">
      <c r="A86" t="str">
        <f>"0756"</f>
        <v>0756</v>
      </c>
      <c r="B86" t="s">
        <v>385</v>
      </c>
      <c r="C86" t="s">
        <v>386</v>
      </c>
      <c r="D86" t="s">
        <v>40</v>
      </c>
      <c r="E86" t="s">
        <v>41</v>
      </c>
      <c r="F86" s="1">
        <v>45449.38484953704</v>
      </c>
      <c r="G86" s="1">
        <v>45449.38486111111</v>
      </c>
      <c r="H86" t="s">
        <v>42</v>
      </c>
      <c r="J86" t="s">
        <v>43</v>
      </c>
      <c r="K86">
        <v>168.173</v>
      </c>
      <c r="L86">
        <v>422.28899999999999</v>
      </c>
      <c r="M86">
        <v>5</v>
      </c>
      <c r="N86">
        <v>168422</v>
      </c>
      <c r="O86" t="s">
        <v>44</v>
      </c>
      <c r="P86" t="s">
        <v>45</v>
      </c>
      <c r="Q86" t="s">
        <v>46</v>
      </c>
      <c r="R86" t="s">
        <v>47</v>
      </c>
      <c r="S86" t="s">
        <v>47</v>
      </c>
      <c r="W86" t="s">
        <v>48</v>
      </c>
      <c r="X86" t="s">
        <v>48</v>
      </c>
      <c r="Z86" t="s">
        <v>49</v>
      </c>
      <c r="AA86" t="s">
        <v>387</v>
      </c>
      <c r="AB86" t="s">
        <v>388</v>
      </c>
      <c r="AE86" t="s">
        <v>52</v>
      </c>
      <c r="AJ86" t="s">
        <v>53</v>
      </c>
      <c r="AL86" t="s">
        <v>54</v>
      </c>
    </row>
    <row r="87" spans="1:38" x14ac:dyDescent="0.25">
      <c r="A87" t="str">
        <f>"1299"</f>
        <v>1299</v>
      </c>
      <c r="B87" t="s">
        <v>389</v>
      </c>
      <c r="C87" t="s">
        <v>390</v>
      </c>
      <c r="D87" t="s">
        <v>40</v>
      </c>
      <c r="E87" t="s">
        <v>41</v>
      </c>
      <c r="F87" s="1">
        <v>45449.383680555555</v>
      </c>
      <c r="G87" s="1">
        <v>45449.383692129632</v>
      </c>
      <c r="H87" t="s">
        <v>42</v>
      </c>
      <c r="J87" t="s">
        <v>43</v>
      </c>
      <c r="K87">
        <v>168.173</v>
      </c>
      <c r="L87">
        <v>422.29</v>
      </c>
      <c r="M87">
        <v>5</v>
      </c>
      <c r="N87">
        <v>168422</v>
      </c>
      <c r="O87" t="s">
        <v>44</v>
      </c>
      <c r="P87" t="s">
        <v>45</v>
      </c>
      <c r="Q87" t="s">
        <v>46</v>
      </c>
      <c r="R87" t="s">
        <v>47</v>
      </c>
      <c r="S87" t="s">
        <v>47</v>
      </c>
      <c r="W87" t="s">
        <v>48</v>
      </c>
      <c r="X87" t="s">
        <v>48</v>
      </c>
      <c r="Z87" t="s">
        <v>49</v>
      </c>
      <c r="AA87" t="s">
        <v>391</v>
      </c>
      <c r="AB87" t="s">
        <v>392</v>
      </c>
      <c r="AE87" t="s">
        <v>52</v>
      </c>
      <c r="AJ87" t="s">
        <v>53</v>
      </c>
      <c r="AL87" t="s">
        <v>54</v>
      </c>
    </row>
    <row r="88" spans="1:38" x14ac:dyDescent="0.25">
      <c r="A88" t="str">
        <f>"0968"</f>
        <v>0968</v>
      </c>
      <c r="B88" t="s">
        <v>191</v>
      </c>
      <c r="C88" t="s">
        <v>192</v>
      </c>
      <c r="D88" t="s">
        <v>40</v>
      </c>
      <c r="E88" t="s">
        <v>41</v>
      </c>
      <c r="F88" s="1">
        <v>45449.383506944447</v>
      </c>
      <c r="G88" s="1">
        <v>45449.383518518516</v>
      </c>
      <c r="H88" t="s">
        <v>42</v>
      </c>
      <c r="J88" t="s">
        <v>43</v>
      </c>
      <c r="K88">
        <v>168.17400000000001</v>
      </c>
      <c r="L88">
        <v>422.28899999999999</v>
      </c>
      <c r="M88">
        <v>5</v>
      </c>
      <c r="N88">
        <v>168422</v>
      </c>
      <c r="O88" t="s">
        <v>44</v>
      </c>
      <c r="P88" t="s">
        <v>45</v>
      </c>
      <c r="Q88" t="s">
        <v>46</v>
      </c>
      <c r="R88" t="s">
        <v>47</v>
      </c>
      <c r="S88" t="s">
        <v>47</v>
      </c>
      <c r="W88" t="s">
        <v>48</v>
      </c>
      <c r="X88" t="s">
        <v>48</v>
      </c>
      <c r="Z88" t="s">
        <v>49</v>
      </c>
      <c r="AA88" t="s">
        <v>393</v>
      </c>
      <c r="AB88" t="s">
        <v>394</v>
      </c>
      <c r="AE88" t="s">
        <v>52</v>
      </c>
      <c r="AJ88" t="s">
        <v>53</v>
      </c>
      <c r="AL88" t="s">
        <v>54</v>
      </c>
    </row>
    <row r="89" spans="1:38" x14ac:dyDescent="0.25">
      <c r="A89" t="str">
        <f>"1101"</f>
        <v>1101</v>
      </c>
      <c r="B89" t="s">
        <v>395</v>
      </c>
      <c r="C89" t="s">
        <v>396</v>
      </c>
      <c r="D89" t="s">
        <v>40</v>
      </c>
      <c r="E89" t="s">
        <v>41</v>
      </c>
      <c r="F89" s="1">
        <v>45449.383101851854</v>
      </c>
      <c r="G89" s="1">
        <v>45449.383113425924</v>
      </c>
      <c r="H89" t="s">
        <v>42</v>
      </c>
      <c r="J89" t="s">
        <v>43</v>
      </c>
      <c r="K89">
        <v>168.173</v>
      </c>
      <c r="L89">
        <v>422.28800000000001</v>
      </c>
      <c r="M89">
        <v>5</v>
      </c>
      <c r="N89">
        <v>168422</v>
      </c>
      <c r="O89" t="s">
        <v>44</v>
      </c>
      <c r="P89" t="s">
        <v>45</v>
      </c>
      <c r="Q89" t="s">
        <v>46</v>
      </c>
      <c r="R89" t="s">
        <v>47</v>
      </c>
      <c r="S89" t="s">
        <v>47</v>
      </c>
      <c r="W89" t="s">
        <v>48</v>
      </c>
      <c r="X89" t="s">
        <v>48</v>
      </c>
      <c r="Z89" t="s">
        <v>49</v>
      </c>
      <c r="AA89" t="s">
        <v>397</v>
      </c>
      <c r="AB89" t="s">
        <v>398</v>
      </c>
      <c r="AE89" t="s">
        <v>52</v>
      </c>
      <c r="AJ89" t="s">
        <v>53</v>
      </c>
      <c r="AL89" t="s">
        <v>54</v>
      </c>
    </row>
    <row r="90" spans="1:38" x14ac:dyDescent="0.25">
      <c r="A90" t="str">
        <f>"0042"</f>
        <v>0042</v>
      </c>
      <c r="B90" t="s">
        <v>399</v>
      </c>
      <c r="C90" t="s">
        <v>400</v>
      </c>
      <c r="D90" t="s">
        <v>40</v>
      </c>
      <c r="E90" t="s">
        <v>41</v>
      </c>
      <c r="F90" s="1">
        <v>45449.382905092592</v>
      </c>
      <c r="G90" s="1">
        <v>45449.382916666669</v>
      </c>
      <c r="H90" t="s">
        <v>42</v>
      </c>
      <c r="J90" t="s">
        <v>43</v>
      </c>
      <c r="K90">
        <v>168.173</v>
      </c>
      <c r="L90">
        <v>422.28800000000001</v>
      </c>
      <c r="M90">
        <v>5</v>
      </c>
      <c r="N90">
        <v>168422</v>
      </c>
      <c r="O90" t="s">
        <v>44</v>
      </c>
      <c r="P90" t="s">
        <v>45</v>
      </c>
      <c r="Q90" t="s">
        <v>46</v>
      </c>
      <c r="R90" t="s">
        <v>47</v>
      </c>
      <c r="S90" t="s">
        <v>47</v>
      </c>
      <c r="W90" t="s">
        <v>48</v>
      </c>
      <c r="X90" t="s">
        <v>48</v>
      </c>
      <c r="Z90" t="s">
        <v>49</v>
      </c>
      <c r="AA90" t="s">
        <v>401</v>
      </c>
      <c r="AB90" t="s">
        <v>402</v>
      </c>
      <c r="AE90" t="s">
        <v>52</v>
      </c>
      <c r="AJ90" t="s">
        <v>53</v>
      </c>
      <c r="AL90" t="s">
        <v>54</v>
      </c>
    </row>
    <row r="91" spans="1:38" x14ac:dyDescent="0.25">
      <c r="A91" t="str">
        <f>"1766"</f>
        <v>1766</v>
      </c>
      <c r="B91" t="s">
        <v>403</v>
      </c>
      <c r="C91" t="s">
        <v>404</v>
      </c>
      <c r="D91" t="s">
        <v>40</v>
      </c>
      <c r="E91" t="s">
        <v>41</v>
      </c>
      <c r="F91" s="1">
        <v>45449.382777777777</v>
      </c>
      <c r="G91" s="1">
        <v>45449.382789351854</v>
      </c>
      <c r="H91" t="s">
        <v>42</v>
      </c>
      <c r="J91" t="s">
        <v>43</v>
      </c>
      <c r="K91">
        <v>168.172</v>
      </c>
      <c r="L91">
        <v>422.28800000000001</v>
      </c>
      <c r="M91">
        <v>5</v>
      </c>
      <c r="N91">
        <v>168422</v>
      </c>
      <c r="O91" t="s">
        <v>44</v>
      </c>
      <c r="P91" t="s">
        <v>45</v>
      </c>
      <c r="Q91" t="s">
        <v>46</v>
      </c>
      <c r="R91" t="s">
        <v>47</v>
      </c>
      <c r="S91" t="s">
        <v>47</v>
      </c>
      <c r="W91" t="s">
        <v>48</v>
      </c>
      <c r="X91" t="s">
        <v>48</v>
      </c>
      <c r="Z91" t="s">
        <v>49</v>
      </c>
      <c r="AA91" t="s">
        <v>405</v>
      </c>
      <c r="AB91" t="s">
        <v>406</v>
      </c>
      <c r="AE91" t="s">
        <v>52</v>
      </c>
      <c r="AJ91" t="s">
        <v>53</v>
      </c>
      <c r="AL91" t="s">
        <v>54</v>
      </c>
    </row>
    <row r="92" spans="1:38" x14ac:dyDescent="0.25">
      <c r="A92" t="str">
        <f>"0390"</f>
        <v>0390</v>
      </c>
      <c r="B92" t="s">
        <v>407</v>
      </c>
      <c r="C92" t="s">
        <v>408</v>
      </c>
      <c r="D92" t="s">
        <v>40</v>
      </c>
      <c r="E92" t="s">
        <v>41</v>
      </c>
      <c r="F92" s="1">
        <v>45449.382592592592</v>
      </c>
      <c r="G92" s="1">
        <v>45449.382604166669</v>
      </c>
      <c r="H92" t="s">
        <v>42</v>
      </c>
      <c r="J92" t="s">
        <v>43</v>
      </c>
      <c r="K92">
        <v>168.173</v>
      </c>
      <c r="L92">
        <v>422.28699999999998</v>
      </c>
      <c r="M92">
        <v>5</v>
      </c>
      <c r="N92">
        <v>168422</v>
      </c>
      <c r="O92" t="s">
        <v>44</v>
      </c>
      <c r="P92" t="s">
        <v>45</v>
      </c>
      <c r="Q92" t="s">
        <v>46</v>
      </c>
      <c r="R92" t="s">
        <v>47</v>
      </c>
      <c r="S92" t="s">
        <v>47</v>
      </c>
      <c r="W92" t="s">
        <v>48</v>
      </c>
      <c r="X92" t="s">
        <v>48</v>
      </c>
      <c r="Z92" t="s">
        <v>49</v>
      </c>
      <c r="AA92" t="s">
        <v>409</v>
      </c>
      <c r="AB92" t="s">
        <v>410</v>
      </c>
      <c r="AE92" t="s">
        <v>52</v>
      </c>
      <c r="AJ92" t="s">
        <v>53</v>
      </c>
      <c r="AL92" t="s">
        <v>54</v>
      </c>
    </row>
    <row r="93" spans="1:38" x14ac:dyDescent="0.25">
      <c r="A93" t="str">
        <f>"1321"</f>
        <v>1321</v>
      </c>
      <c r="B93" t="s">
        <v>411</v>
      </c>
      <c r="C93" t="s">
        <v>412</v>
      </c>
      <c r="D93" t="s">
        <v>40</v>
      </c>
      <c r="E93" t="s">
        <v>41</v>
      </c>
      <c r="F93" s="1">
        <v>45449.3825</v>
      </c>
      <c r="G93" s="1">
        <v>45449.382511574076</v>
      </c>
      <c r="H93" t="s">
        <v>42</v>
      </c>
      <c r="J93" t="s">
        <v>43</v>
      </c>
      <c r="K93">
        <v>168.173</v>
      </c>
      <c r="L93">
        <v>422.28699999999998</v>
      </c>
      <c r="M93">
        <v>5</v>
      </c>
      <c r="N93">
        <v>168422</v>
      </c>
      <c r="O93" t="s">
        <v>44</v>
      </c>
      <c r="P93" t="s">
        <v>45</v>
      </c>
      <c r="Q93" t="s">
        <v>46</v>
      </c>
      <c r="R93" t="s">
        <v>47</v>
      </c>
      <c r="S93" t="s">
        <v>47</v>
      </c>
      <c r="W93" t="s">
        <v>48</v>
      </c>
      <c r="X93" t="s">
        <v>48</v>
      </c>
      <c r="Z93" t="s">
        <v>49</v>
      </c>
      <c r="AA93" t="s">
        <v>413</v>
      </c>
      <c r="AB93" t="s">
        <v>414</v>
      </c>
      <c r="AE93" t="s">
        <v>52</v>
      </c>
      <c r="AJ93" t="s">
        <v>53</v>
      </c>
      <c r="AL93" t="s">
        <v>54</v>
      </c>
    </row>
    <row r="94" spans="1:38" x14ac:dyDescent="0.25">
      <c r="A94" t="str">
        <f>"0631"</f>
        <v>0631</v>
      </c>
      <c r="B94" t="s">
        <v>96</v>
      </c>
      <c r="C94" t="s">
        <v>97</v>
      </c>
      <c r="D94" t="s">
        <v>40</v>
      </c>
      <c r="E94" t="s">
        <v>41</v>
      </c>
      <c r="F94" s="1">
        <v>45449.382384259261</v>
      </c>
      <c r="G94" s="1">
        <v>45449.382395833331</v>
      </c>
      <c r="H94" t="s">
        <v>42</v>
      </c>
      <c r="J94" t="s">
        <v>43</v>
      </c>
      <c r="K94">
        <v>168.173</v>
      </c>
      <c r="L94">
        <v>422.28699999999998</v>
      </c>
      <c r="M94">
        <v>5</v>
      </c>
      <c r="N94">
        <v>168422</v>
      </c>
      <c r="O94" t="s">
        <v>44</v>
      </c>
      <c r="P94" t="s">
        <v>45</v>
      </c>
      <c r="Q94" t="s">
        <v>46</v>
      </c>
      <c r="R94" t="s">
        <v>47</v>
      </c>
      <c r="S94" t="s">
        <v>47</v>
      </c>
      <c r="W94" t="s">
        <v>48</v>
      </c>
      <c r="X94" t="s">
        <v>48</v>
      </c>
      <c r="Z94" t="s">
        <v>49</v>
      </c>
      <c r="AA94" t="s">
        <v>415</v>
      </c>
      <c r="AB94" t="s">
        <v>416</v>
      </c>
      <c r="AE94" t="s">
        <v>52</v>
      </c>
      <c r="AJ94" t="s">
        <v>53</v>
      </c>
      <c r="AL94" t="s">
        <v>54</v>
      </c>
    </row>
    <row r="95" spans="1:38" x14ac:dyDescent="0.25">
      <c r="A95" t="str">
        <f>"1305"</f>
        <v>1305</v>
      </c>
      <c r="B95" t="s">
        <v>417</v>
      </c>
      <c r="C95" t="s">
        <v>418</v>
      </c>
      <c r="D95" t="s">
        <v>40</v>
      </c>
      <c r="E95" t="s">
        <v>41</v>
      </c>
      <c r="F95" s="1">
        <v>45449.382152777776</v>
      </c>
      <c r="G95" s="1">
        <v>45449.382164351853</v>
      </c>
      <c r="H95" t="s">
        <v>42</v>
      </c>
      <c r="J95" t="s">
        <v>43</v>
      </c>
      <c r="K95">
        <v>168.173</v>
      </c>
      <c r="L95">
        <v>422.28699999999998</v>
      </c>
      <c r="M95">
        <v>5</v>
      </c>
      <c r="N95">
        <v>168422</v>
      </c>
      <c r="O95" t="s">
        <v>44</v>
      </c>
      <c r="P95" t="s">
        <v>45</v>
      </c>
      <c r="Q95" t="s">
        <v>46</v>
      </c>
      <c r="R95" t="s">
        <v>47</v>
      </c>
      <c r="S95" t="s">
        <v>47</v>
      </c>
      <c r="W95" t="s">
        <v>48</v>
      </c>
      <c r="X95" t="s">
        <v>48</v>
      </c>
      <c r="Z95" t="s">
        <v>49</v>
      </c>
      <c r="AA95" t="s">
        <v>419</v>
      </c>
      <c r="AB95" t="s">
        <v>420</v>
      </c>
      <c r="AE95" t="s">
        <v>52</v>
      </c>
      <c r="AJ95" t="s">
        <v>53</v>
      </c>
      <c r="AL95" t="s">
        <v>54</v>
      </c>
    </row>
    <row r="96" spans="1:38" x14ac:dyDescent="0.25">
      <c r="A96" t="str">
        <f>"1370"</f>
        <v>1370</v>
      </c>
      <c r="B96" t="s">
        <v>421</v>
      </c>
      <c r="C96" t="s">
        <v>422</v>
      </c>
      <c r="D96" t="s">
        <v>40</v>
      </c>
      <c r="E96" t="s">
        <v>41</v>
      </c>
      <c r="F96" s="1">
        <v>45449.381967592592</v>
      </c>
      <c r="G96" s="1">
        <v>45449.381979166668</v>
      </c>
      <c r="H96" t="s">
        <v>42</v>
      </c>
      <c r="J96" t="s">
        <v>43</v>
      </c>
      <c r="K96">
        <v>168.173</v>
      </c>
      <c r="L96">
        <v>422.28800000000001</v>
      </c>
      <c r="M96">
        <v>5</v>
      </c>
      <c r="N96">
        <v>168422</v>
      </c>
      <c r="O96" t="s">
        <v>44</v>
      </c>
      <c r="P96" t="s">
        <v>45</v>
      </c>
      <c r="Q96" t="s">
        <v>46</v>
      </c>
      <c r="R96" t="s">
        <v>47</v>
      </c>
      <c r="S96" t="s">
        <v>47</v>
      </c>
      <c r="W96" t="s">
        <v>48</v>
      </c>
      <c r="X96" t="s">
        <v>48</v>
      </c>
      <c r="Z96" t="s">
        <v>49</v>
      </c>
      <c r="AA96" t="s">
        <v>423</v>
      </c>
      <c r="AB96" t="s">
        <v>424</v>
      </c>
      <c r="AE96" t="s">
        <v>52</v>
      </c>
      <c r="AJ96" t="s">
        <v>53</v>
      </c>
      <c r="AL96" t="s">
        <v>54</v>
      </c>
    </row>
    <row r="97" spans="1:38" x14ac:dyDescent="0.25">
      <c r="A97" t="str">
        <f>"0386"</f>
        <v>0386</v>
      </c>
      <c r="B97" t="s">
        <v>425</v>
      </c>
      <c r="C97" t="s">
        <v>426</v>
      </c>
      <c r="D97" t="s">
        <v>40</v>
      </c>
      <c r="E97" t="s">
        <v>427</v>
      </c>
      <c r="F97" s="1">
        <v>45449.379930555559</v>
      </c>
      <c r="G97" s="1">
        <v>45449.379942129628</v>
      </c>
      <c r="H97" t="s">
        <v>42</v>
      </c>
      <c r="J97" t="s">
        <v>43</v>
      </c>
      <c r="K97">
        <v>168.17400000000001</v>
      </c>
      <c r="L97">
        <v>422.28800000000001</v>
      </c>
      <c r="M97">
        <v>5</v>
      </c>
      <c r="N97">
        <v>168422</v>
      </c>
      <c r="O97" t="s">
        <v>44</v>
      </c>
      <c r="P97" t="s">
        <v>45</v>
      </c>
      <c r="Q97" t="s">
        <v>46</v>
      </c>
      <c r="R97" t="s">
        <v>47</v>
      </c>
      <c r="S97" t="s">
        <v>47</v>
      </c>
      <c r="W97" t="s">
        <v>48</v>
      </c>
      <c r="X97" t="s">
        <v>48</v>
      </c>
      <c r="Z97" t="s">
        <v>49</v>
      </c>
      <c r="AA97" t="s">
        <v>428</v>
      </c>
      <c r="AB97" t="s">
        <v>429</v>
      </c>
      <c r="AE97" t="s">
        <v>52</v>
      </c>
      <c r="AJ97" t="s">
        <v>53</v>
      </c>
      <c r="AL9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waarnemingen</vt:lpstr>
      <vt:lpstr>export-lijst-682260-06-06-2024-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</dc:creator>
  <cp:lastModifiedBy>Inge Bonninga</cp:lastModifiedBy>
  <dcterms:created xsi:type="dcterms:W3CDTF">2024-06-06T11:18:00Z</dcterms:created>
  <dcterms:modified xsi:type="dcterms:W3CDTF">2024-06-06T11:28:38Z</dcterms:modified>
</cp:coreProperties>
</file>