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ric Jan\Documents\IVN\bestuur\begroting 2023\"/>
    </mc:Choice>
  </mc:AlternateContent>
  <xr:revisionPtr revIDLastSave="0" documentId="8_{A5E86E75-BB45-45E3-A8CA-2E829B108A24}" xr6:coauthVersionLast="47" xr6:coauthVersionMax="47" xr10:uidLastSave="{00000000-0000-0000-0000-000000000000}"/>
  <bookViews>
    <workbookView xWindow="28680" yWindow="-120" windowWidth="29040" windowHeight="15840" firstSheet="5" activeTab="9" xr2:uid="{00000000-000D-0000-FFFF-FFFF00000000}"/>
  </bookViews>
  <sheets>
    <sheet name="2014" sheetId="1" state="hidden" r:id="rId1"/>
    <sheet name="2015" sheetId="2" state="hidden" r:id="rId2"/>
    <sheet name="2016" sheetId="3" state="hidden" r:id="rId3"/>
    <sheet name="2019 1" sheetId="4" state="hidden" r:id="rId4"/>
    <sheet name="2019 2" sheetId="5" state="hidden" r:id="rId5"/>
    <sheet name="verslag 2023 - begroot 2024" sheetId="6" r:id="rId6"/>
    <sheet name="balans en VW 2023" sheetId="9" r:id="rId7"/>
    <sheet name="kolommenbalans 31-12-2023" sheetId="7" r:id="rId8"/>
    <sheet name="grootboek 2023" sheetId="8" r:id="rId9"/>
    <sheet name="kolommenbalans 2023 definitief" sheetId="10" r:id="rId10"/>
  </sheets>
  <definedNames>
    <definedName name="_xlnm.Print_Titles" localSheetId="8">'grootboek 2023'!$1:$1</definedName>
    <definedName name="_xlnm.Print_Titles" localSheetId="7">'kolommenbalans 31-12-2023'!$1:$1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9" l="1"/>
  <c r="D34" i="9"/>
  <c r="M21" i="6"/>
  <c r="M20" i="6"/>
  <c r="K21" i="6"/>
  <c r="K19" i="6"/>
  <c r="R17" i="6"/>
  <c r="Q15" i="6"/>
  <c r="M17" i="6"/>
  <c r="K17" i="6"/>
  <c r="M16" i="6"/>
  <c r="M9" i="6"/>
  <c r="M11" i="6"/>
  <c r="E36" i="6"/>
  <c r="E35" i="6"/>
  <c r="E30" i="6"/>
  <c r="E25" i="6"/>
  <c r="E24" i="6"/>
  <c r="E23" i="6"/>
  <c r="E21" i="6"/>
  <c r="E20" i="6"/>
  <c r="E17" i="6"/>
  <c r="E16" i="6"/>
  <c r="E18" i="6"/>
  <c r="E14" i="6"/>
  <c r="K9" i="6"/>
  <c r="E7" i="6"/>
  <c r="L9" i="6" s="1"/>
  <c r="E6" i="6"/>
  <c r="E5" i="6"/>
  <c r="E47" i="6"/>
  <c r="E46" i="6"/>
  <c r="D40" i="6"/>
  <c r="D12" i="6"/>
  <c r="H256" i="8"/>
  <c r="G256" i="8"/>
  <c r="F256" i="8"/>
  <c r="H249" i="8"/>
  <c r="G249" i="8"/>
  <c r="F249" i="8"/>
  <c r="H246" i="8"/>
  <c r="G246" i="8"/>
  <c r="F246" i="8"/>
  <c r="H238" i="8"/>
  <c r="G238" i="8"/>
  <c r="F238" i="8"/>
  <c r="H235" i="8"/>
  <c r="G235" i="8"/>
  <c r="F235" i="8"/>
  <c r="H205" i="8"/>
  <c r="G205" i="8"/>
  <c r="F205" i="8"/>
  <c r="H202" i="8"/>
  <c r="G202" i="8"/>
  <c r="F202" i="8"/>
  <c r="H199" i="8"/>
  <c r="G199" i="8"/>
  <c r="F199" i="8"/>
  <c r="H196" i="8"/>
  <c r="G196" i="8"/>
  <c r="F196" i="8"/>
  <c r="H191" i="8"/>
  <c r="G191" i="8"/>
  <c r="F191" i="8"/>
  <c r="H188" i="8"/>
  <c r="G188" i="8"/>
  <c r="F188" i="8"/>
  <c r="H181" i="8"/>
  <c r="G181" i="8"/>
  <c r="F181" i="8"/>
  <c r="H176" i="8"/>
  <c r="G176" i="8"/>
  <c r="F176" i="8"/>
  <c r="H162" i="8"/>
  <c r="H257" i="8" s="1"/>
  <c r="G162" i="8"/>
  <c r="G257" i="8" s="1"/>
  <c r="F162" i="8"/>
  <c r="F257" i="8" s="1"/>
  <c r="L17" i="6" l="1"/>
  <c r="L18" i="6"/>
  <c r="Q7" i="6"/>
  <c r="Q8" i="6"/>
  <c r="L19" i="6"/>
  <c r="K18" i="6"/>
  <c r="M18" i="6"/>
  <c r="L20" i="6"/>
  <c r="K20" i="6"/>
  <c r="L11" i="6"/>
  <c r="K11" i="6"/>
  <c r="L16" i="6"/>
  <c r="K16" i="6"/>
  <c r="M8" i="6"/>
  <c r="M7" i="6"/>
  <c r="K10" i="6"/>
  <c r="K8" i="6"/>
  <c r="K7" i="6"/>
  <c r="L10" i="6"/>
  <c r="L8" i="6"/>
  <c r="G40" i="6"/>
  <c r="E40" i="6"/>
  <c r="E12" i="6"/>
  <c r="E48" i="6"/>
  <c r="D48" i="6"/>
  <c r="G12" i="6"/>
  <c r="G13" i="5"/>
  <c r="G37" i="5"/>
  <c r="G39" i="5"/>
  <c r="F37" i="5"/>
  <c r="F39" i="5" s="1"/>
  <c r="F13" i="5"/>
  <c r="E40" i="5"/>
  <c r="D40" i="5"/>
  <c r="E13" i="5"/>
  <c r="E39" i="5" s="1"/>
  <c r="E37" i="5"/>
  <c r="D13" i="5"/>
  <c r="D39" i="5" s="1"/>
  <c r="D37" i="5"/>
  <c r="E15" i="5"/>
  <c r="D15" i="5"/>
  <c r="E37" i="4"/>
  <c r="D37" i="4"/>
  <c r="E13" i="4"/>
  <c r="E39" i="4"/>
  <c r="D13" i="4"/>
  <c r="D39" i="4"/>
  <c r="E15" i="4"/>
  <c r="E40" i="4"/>
  <c r="D40" i="4"/>
  <c r="D15" i="4"/>
  <c r="E42" i="3"/>
  <c r="D42" i="3"/>
  <c r="E14" i="3"/>
  <c r="E41" i="3" s="1"/>
  <c r="E39" i="3"/>
  <c r="D14" i="3"/>
  <c r="D39" i="3"/>
  <c r="D41" i="3"/>
  <c r="E16" i="3"/>
  <c r="D16" i="3"/>
  <c r="D39" i="2"/>
  <c r="E39" i="2"/>
  <c r="E42" i="2"/>
  <c r="D42" i="2"/>
  <c r="E16" i="2"/>
  <c r="D16" i="2"/>
  <c r="E14" i="2"/>
  <c r="E41" i="2" s="1"/>
  <c r="D14" i="2"/>
  <c r="D41" i="2"/>
  <c r="I11" i="1"/>
  <c r="I35" i="1"/>
  <c r="I37" i="1"/>
  <c r="H35" i="1"/>
  <c r="H11" i="1"/>
  <c r="H37" i="1"/>
  <c r="H42" i="1" s="1"/>
  <c r="J11" i="1"/>
  <c r="J37" i="1" s="1"/>
  <c r="J35" i="1"/>
  <c r="K11" i="1"/>
  <c r="K35" i="1"/>
  <c r="K37" i="1"/>
  <c r="L11" i="1"/>
  <c r="L37" i="1" s="1"/>
  <c r="L35" i="1"/>
  <c r="E43" i="1"/>
  <c r="E35" i="1"/>
  <c r="D35" i="1"/>
  <c r="E11" i="1"/>
  <c r="E37" i="1"/>
  <c r="D11" i="1"/>
  <c r="D37" i="1"/>
  <c r="M23" i="6" l="1"/>
  <c r="M13" i="6"/>
  <c r="R9" i="6"/>
  <c r="L23" i="6"/>
  <c r="K23" i="6"/>
  <c r="K13" i="6"/>
  <c r="K24" i="6" s="1"/>
  <c r="L7" i="6"/>
  <c r="L13" i="6" s="1"/>
  <c r="E42" i="6"/>
  <c r="G42" i="6"/>
  <c r="E49" i="6"/>
  <c r="E52" i="6" s="1"/>
  <c r="D42" i="6"/>
  <c r="H44" i="1"/>
  <c r="I42" i="1"/>
  <c r="M24" i="6" l="1"/>
  <c r="L24" i="6"/>
  <c r="J42" i="1"/>
  <c r="I44" i="1"/>
  <c r="K42" i="1" l="1"/>
  <c r="J44" i="1"/>
  <c r="K44" i="1" l="1"/>
  <c r="L42" i="1"/>
  <c r="L44" i="1" s="1"/>
</calcChain>
</file>

<file path=xl/sharedStrings.xml><?xml version="1.0" encoding="utf-8"?>
<sst xmlns="http://schemas.openxmlformats.org/spreadsheetml/2006/main" count="1516" uniqueCount="455">
  <si>
    <t>Financien IVN Texel</t>
  </si>
  <si>
    <t>Inkomsten</t>
  </si>
  <si>
    <t>Uitgaven</t>
  </si>
  <si>
    <t>code</t>
  </si>
  <si>
    <t>Omschrijving</t>
  </si>
  <si>
    <t>Rente</t>
  </si>
  <si>
    <t>Scharrelaars/Struners</t>
  </si>
  <si>
    <t>Inkomsten uit uitje</t>
  </si>
  <si>
    <t>Cursus-inkomsten</t>
  </si>
  <si>
    <t>Opbrengst 25 jarig bestaan</t>
  </si>
  <si>
    <t>Huur school</t>
  </si>
  <si>
    <t>representatie kosten</t>
  </si>
  <si>
    <t>skarrelkids</t>
  </si>
  <si>
    <t>planten werkgroep</t>
  </si>
  <si>
    <t>insecten werkgroep</t>
  </si>
  <si>
    <t>foto werkgroep</t>
  </si>
  <si>
    <t>duinpark</t>
  </si>
  <si>
    <t>mossenwerkgroep</t>
  </si>
  <si>
    <t>uitje IVN</t>
  </si>
  <si>
    <t>administratie kosten</t>
  </si>
  <si>
    <t>website en digitale skaater</t>
  </si>
  <si>
    <t>totaal</t>
  </si>
  <si>
    <t>Saldo rekening courant</t>
  </si>
  <si>
    <t>Saldo Deposito</t>
  </si>
  <si>
    <t>Saldo Spaarrekening</t>
  </si>
  <si>
    <t>Saldo Totaal</t>
  </si>
  <si>
    <t>Begroting</t>
  </si>
  <si>
    <t>omschrijving</t>
  </si>
  <si>
    <t>verschil</t>
  </si>
  <si>
    <t>inkomste-uitgaven</t>
  </si>
  <si>
    <t>Stuners</t>
  </si>
  <si>
    <t>Skarrelaars</t>
  </si>
  <si>
    <t xml:space="preserve">Opbrengst gidsen cursus </t>
  </si>
  <si>
    <t>Gidsen cursus</t>
  </si>
  <si>
    <t>afdracht IVN(landelijk)leden</t>
  </si>
  <si>
    <t>afdracht IVN(landelijk)huisleden</t>
  </si>
  <si>
    <t>Contributie Leden</t>
  </si>
  <si>
    <t>huisgenoot leden</t>
  </si>
  <si>
    <t>Loopkever werkgroep</t>
  </si>
  <si>
    <t>kosten 25 jarig bestaan/jubileum</t>
  </si>
  <si>
    <t>Minimum reserve € 4.000,=</t>
  </si>
  <si>
    <t>Over voor extra ideeen</t>
  </si>
  <si>
    <t>vanaf 2015 € 17,50</t>
  </si>
  <si>
    <t>vanaf 2015 € 2,50</t>
  </si>
  <si>
    <t>geleidelijk verhogen naar €12.50</t>
  </si>
  <si>
    <t>geleidelijk verhogen naar €7,50</t>
  </si>
  <si>
    <t>eigenruimte</t>
  </si>
  <si>
    <t>Reis- en portokosten</t>
  </si>
  <si>
    <t>Natuurkoffer</t>
  </si>
  <si>
    <t>cursus kosten</t>
  </si>
  <si>
    <t>Gidsen cursus(2017?)</t>
  </si>
  <si>
    <t>administratie/bank kosten</t>
  </si>
  <si>
    <t>Begroting 2016</t>
  </si>
  <si>
    <t>Skarrelaars/Struners</t>
  </si>
  <si>
    <t>cursus kosten/NGO 2017</t>
  </si>
  <si>
    <t>Cursus-inkomsten cursisten</t>
  </si>
  <si>
    <t>inkomsten-uitgaven</t>
  </si>
  <si>
    <t>Scharrelkids</t>
  </si>
  <si>
    <t>Begroting 2019</t>
  </si>
  <si>
    <t>ienie mienie excursies</t>
  </si>
  <si>
    <t>kosten 30 jarig bestaan.</t>
  </si>
  <si>
    <t>Cursus kosten 2019</t>
  </si>
  <si>
    <t>beamer</t>
  </si>
  <si>
    <t>pm</t>
  </si>
  <si>
    <t>hogere kosten betaalrekening vanaf mei</t>
  </si>
  <si>
    <t>t/m 12-2019</t>
  </si>
  <si>
    <t>prognose 2020</t>
  </si>
  <si>
    <t>AB 2020, daarna De Marel</t>
  </si>
  <si>
    <t>2019 : beachflags/statuten</t>
  </si>
  <si>
    <t>geen declaratie 2019</t>
  </si>
  <si>
    <t xml:space="preserve">thema 2020 </t>
  </si>
  <si>
    <t>besproken bestuur/WG, andere locatie zoeken</t>
  </si>
  <si>
    <t>EHBO</t>
  </si>
  <si>
    <t>contract hosting</t>
  </si>
  <si>
    <t>website De Dennen o/s, activiteiten ex-NGO</t>
  </si>
  <si>
    <t xml:space="preserve">werkgroep kolken op texel i.o. </t>
  </si>
  <si>
    <t>incl. opstart materiaal</t>
  </si>
  <si>
    <t>Begroting 2019-2020</t>
  </si>
  <si>
    <t xml:space="preserve">saldo bankrekeningen </t>
  </si>
  <si>
    <t>totaal opbrengsten</t>
  </si>
  <si>
    <t>totaal kosten</t>
  </si>
  <si>
    <t>opmerkingen</t>
  </si>
  <si>
    <t>spaarrekening</t>
  </si>
  <si>
    <t>rekening courant</t>
  </si>
  <si>
    <t>Voor akkoord kascommisie :</t>
  </si>
  <si>
    <t xml:space="preserve">d.d. </t>
  </si>
  <si>
    <t>giften/donaties</t>
  </si>
  <si>
    <t>boeken Duinen en Mensen Texel</t>
  </si>
  <si>
    <t>representatie / bestuurskosten</t>
  </si>
  <si>
    <t>Rente spaarrekening</t>
  </si>
  <si>
    <t>duinpark, prunus werkgroep</t>
  </si>
  <si>
    <t>contributie, inning via landelijk</t>
  </si>
  <si>
    <t>voorstel</t>
  </si>
  <si>
    <t>begroting 2023</t>
  </si>
  <si>
    <t>Titia Klok</t>
  </si>
  <si>
    <t>geen eigen bijdragen</t>
  </si>
  <si>
    <t>vlinderwerkgroep IVN/VWG</t>
  </si>
  <si>
    <t>kolkenwerkgroep</t>
  </si>
  <si>
    <t>bijdragen vogelcursus</t>
  </si>
  <si>
    <t>kosten klimaatcursus</t>
  </si>
  <si>
    <t>kosten vogelcursus</t>
  </si>
  <si>
    <t>Kolommenbalans - I.V.N.</t>
  </si>
  <si>
    <t>Nummer</t>
  </si>
  <si>
    <t>Debet (W&amp;V)</t>
  </si>
  <si>
    <t>Credit (W&amp;V)</t>
  </si>
  <si>
    <t>Debet (Balans)</t>
  </si>
  <si>
    <t>Credit (Balans)</t>
  </si>
  <si>
    <t>regiobank NL74RBRB0917216636</t>
  </si>
  <si>
    <t>meerkeuze sparen NL78RBRB8810562658</t>
  </si>
  <si>
    <t>Algemene reserve</t>
  </si>
  <si>
    <t>contributie</t>
  </si>
  <si>
    <t>representatiekosten</t>
  </si>
  <si>
    <t>algemene kosten bestuur</t>
  </si>
  <si>
    <t>Afdracht landelijke I.V.N.</t>
  </si>
  <si>
    <t>kinderlezingen</t>
  </si>
  <si>
    <t>administratiekosten/bankkosten</t>
  </si>
  <si>
    <t>website en dig.skaater</t>
  </si>
  <si>
    <t>kosten vogelcursus VWG</t>
  </si>
  <si>
    <t>boeken duinen en mensen</t>
  </si>
  <si>
    <t>Totaal</t>
  </si>
  <si>
    <t>Resultaat</t>
  </si>
  <si>
    <t>Totaal generaal</t>
  </si>
  <si>
    <t>presentjes lezinggevers en  materiaal</t>
  </si>
  <si>
    <t>inloopavond determineercursus Jozefschool</t>
  </si>
  <si>
    <t>bijdrage Skarrelaars</t>
  </si>
  <si>
    <t>groei aantal landelijke leden</t>
  </si>
  <si>
    <t xml:space="preserve">strandwerkgroep i.o. </t>
  </si>
  <si>
    <t>vleermuizenwerkgroep i.o.</t>
  </si>
  <si>
    <t>nieuwe werkgroep</t>
  </si>
  <si>
    <t>geen declaratie 2022</t>
  </si>
  <si>
    <t>afwikkeling subsidie watergidsenopleiding/ opstart kolkenwerkgroep</t>
  </si>
  <si>
    <t xml:space="preserve">ontwikkelen verkorte NGO, inloop avonden 2e ronde klimaat- en/of vogelherkenningscursus ? </t>
  </si>
  <si>
    <t>reservering commissie cursussen</t>
  </si>
  <si>
    <t>reiskosten regionaal overleg</t>
  </si>
  <si>
    <t>GBR</t>
  </si>
  <si>
    <t>niet relevant</t>
  </si>
  <si>
    <t>introductie cadeau, ong. 15-20/jaar</t>
  </si>
  <si>
    <t xml:space="preserve">sluitende begroting 2023 ! </t>
  </si>
  <si>
    <t>resultaat</t>
  </si>
  <si>
    <t>Grootboek Mutatie - I.V.N.</t>
  </si>
  <si>
    <t>Dagboek</t>
  </si>
  <si>
    <t>Dagboeknaam</t>
  </si>
  <si>
    <t>Datum</t>
  </si>
  <si>
    <t>Factuurnummer</t>
  </si>
  <si>
    <t>Debet</t>
  </si>
  <si>
    <t>Credit</t>
  </si>
  <si>
    <t>Saldo</t>
  </si>
  <si>
    <t>Cumulatief</t>
  </si>
  <si>
    <t>Btw-%</t>
  </si>
  <si>
    <t>Btw-controle</t>
  </si>
  <si>
    <t>Gemarkeerd</t>
  </si>
  <si>
    <t>☐</t>
  </si>
  <si>
    <t>Grootboekrekening: 4040: Afdracht landelijke I.V.N. (Aantal=1)</t>
  </si>
  <si>
    <t>Grootboekrekening: 4060: Plantenwerkgroep (Aantal=1)</t>
  </si>
  <si>
    <t>Grootboekrekening: 4150: website en dig.skaater (Aantal=1)</t>
  </si>
  <si>
    <t>Debiteuren</t>
  </si>
  <si>
    <t>snelstart, bankkosten (vanaf okt. 2022 ook klantonderzoek kosten)</t>
  </si>
  <si>
    <t>contributie lokaal</t>
  </si>
  <si>
    <t>contributie via landelijk</t>
  </si>
  <si>
    <t>Afdracht IVN landelijk</t>
  </si>
  <si>
    <t>kosten bestuur, administratie etc.</t>
  </si>
  <si>
    <t>kosten werkgroepen</t>
  </si>
  <si>
    <t>Totaal inkomsten</t>
  </si>
  <si>
    <t>Totaal uitgaven</t>
  </si>
  <si>
    <t>resultaat boekjaar</t>
  </si>
  <si>
    <t>)</t>
  </si>
  <si>
    <t xml:space="preserve">  - rekening courant Regiobank</t>
  </si>
  <si>
    <t xml:space="preserve">  - spaarrekening Regiobank</t>
  </si>
  <si>
    <t>ACTIVA</t>
  </si>
  <si>
    <t>PASSIVA</t>
  </si>
  <si>
    <t>exploitatierekening IVN Texel</t>
  </si>
  <si>
    <t>donaties Eilandverhalen</t>
  </si>
  <si>
    <t xml:space="preserve">garantiekapitaal </t>
  </si>
  <si>
    <t>voorziening opleidingen</t>
  </si>
  <si>
    <t>rente</t>
  </si>
  <si>
    <t>Plantenwerkgroep</t>
  </si>
  <si>
    <t>Insectenwerkgroep</t>
  </si>
  <si>
    <t>Strandwerkgroep</t>
  </si>
  <si>
    <t>Grootboekrekening: 3000: contributie (Aantal=157)</t>
  </si>
  <si>
    <t>IVN contributrie landelijke leden 2023</t>
  </si>
  <si>
    <t>contributie 2023</t>
  </si>
  <si>
    <t>2023-002</t>
  </si>
  <si>
    <t>2023-003</t>
  </si>
  <si>
    <t>2023-004</t>
  </si>
  <si>
    <t>2023-005</t>
  </si>
  <si>
    <t>2023-006</t>
  </si>
  <si>
    <t>contributie 2023 afdracht</t>
  </si>
  <si>
    <t>2023-007</t>
  </si>
  <si>
    <t>2023-008</t>
  </si>
  <si>
    <t>2023-009</t>
  </si>
  <si>
    <t>2023-010</t>
  </si>
  <si>
    <t>2023-011</t>
  </si>
  <si>
    <t>2023-012</t>
  </si>
  <si>
    <t>2023-013</t>
  </si>
  <si>
    <t>2023-014</t>
  </si>
  <si>
    <t>2023-015</t>
  </si>
  <si>
    <t>2023-016</t>
  </si>
  <si>
    <t>2023-017</t>
  </si>
  <si>
    <t>2023-018</t>
  </si>
  <si>
    <t>2023-019</t>
  </si>
  <si>
    <t>2023-020</t>
  </si>
  <si>
    <t>2023-021</t>
  </si>
  <si>
    <t>2023-022</t>
  </si>
  <si>
    <t>2023-023</t>
  </si>
  <si>
    <t>2023-024</t>
  </si>
  <si>
    <t>2023-025</t>
  </si>
  <si>
    <t>2023-026</t>
  </si>
  <si>
    <t>2023-027</t>
  </si>
  <si>
    <t>2023-028</t>
  </si>
  <si>
    <t>2023-029</t>
  </si>
  <si>
    <t>2023-030</t>
  </si>
  <si>
    <t>2023-031</t>
  </si>
  <si>
    <t>2023-032</t>
  </si>
  <si>
    <t>2023-033</t>
  </si>
  <si>
    <t>2023-034</t>
  </si>
  <si>
    <t>2023-035</t>
  </si>
  <si>
    <t>2023-036</t>
  </si>
  <si>
    <t>2023-037</t>
  </si>
  <si>
    <t>2023-038</t>
  </si>
  <si>
    <t>2023-039</t>
  </si>
  <si>
    <t>2023-040</t>
  </si>
  <si>
    <t>2023-041</t>
  </si>
  <si>
    <t>2023-042</t>
  </si>
  <si>
    <t>2023-043</t>
  </si>
  <si>
    <t>2023-044</t>
  </si>
  <si>
    <t>2023-045</t>
  </si>
  <si>
    <t>2023-046</t>
  </si>
  <si>
    <t>2023-047</t>
  </si>
  <si>
    <t>2023-048</t>
  </si>
  <si>
    <t>2023-049</t>
  </si>
  <si>
    <t>2023-050</t>
  </si>
  <si>
    <t>2023-051</t>
  </si>
  <si>
    <t>2023-052</t>
  </si>
  <si>
    <t>2023-053</t>
  </si>
  <si>
    <t>2023-054</t>
  </si>
  <si>
    <t>2023-055</t>
  </si>
  <si>
    <t>2023-056</t>
  </si>
  <si>
    <t>2023-057</t>
  </si>
  <si>
    <t>2023-058</t>
  </si>
  <si>
    <t>2023-059</t>
  </si>
  <si>
    <t>2023-060</t>
  </si>
  <si>
    <t>2023-061</t>
  </si>
  <si>
    <t>2023-062</t>
  </si>
  <si>
    <t>2023-063</t>
  </si>
  <si>
    <t>2023-064</t>
  </si>
  <si>
    <t>2023-065</t>
  </si>
  <si>
    <t>2023-066</t>
  </si>
  <si>
    <t>2023-067</t>
  </si>
  <si>
    <t>2023-068</t>
  </si>
  <si>
    <t>2023-069</t>
  </si>
  <si>
    <t>2023-070</t>
  </si>
  <si>
    <t>2023-071</t>
  </si>
  <si>
    <t>2023-072</t>
  </si>
  <si>
    <t>2023-073</t>
  </si>
  <si>
    <t>2023-074</t>
  </si>
  <si>
    <t>2023-075</t>
  </si>
  <si>
    <t>2023-076</t>
  </si>
  <si>
    <t>2023-077</t>
  </si>
  <si>
    <t>2023-078</t>
  </si>
  <si>
    <t>2023-079</t>
  </si>
  <si>
    <t>2023-080</t>
  </si>
  <si>
    <t>2023-081</t>
  </si>
  <si>
    <t>2023-082</t>
  </si>
  <si>
    <t>2023-083</t>
  </si>
  <si>
    <t>2023-084</t>
  </si>
  <si>
    <t>2023-085</t>
  </si>
  <si>
    <t>2023-086</t>
  </si>
  <si>
    <t>2023-087</t>
  </si>
  <si>
    <t>2023-088</t>
  </si>
  <si>
    <t>2023-089</t>
  </si>
  <si>
    <t>2023-090</t>
  </si>
  <si>
    <t>2023-091</t>
  </si>
  <si>
    <t>2023-092</t>
  </si>
  <si>
    <t>2023-093</t>
  </si>
  <si>
    <t>2023-094</t>
  </si>
  <si>
    <t>2023-095</t>
  </si>
  <si>
    <t>2023-096</t>
  </si>
  <si>
    <t>2023-097</t>
  </si>
  <si>
    <t>2023-098</t>
  </si>
  <si>
    <t>2023-099</t>
  </si>
  <si>
    <t>2023-100</t>
  </si>
  <si>
    <t>2023-101</t>
  </si>
  <si>
    <t>2023-102</t>
  </si>
  <si>
    <t>2023-103</t>
  </si>
  <si>
    <t>2023-104</t>
  </si>
  <si>
    <t>2023-105</t>
  </si>
  <si>
    <t>2023-106</t>
  </si>
  <si>
    <t>2023-107</t>
  </si>
  <si>
    <t>2023-108</t>
  </si>
  <si>
    <t>2023-109</t>
  </si>
  <si>
    <t>2023-110</t>
  </si>
  <si>
    <t>2023-111</t>
  </si>
  <si>
    <t>2023-112</t>
  </si>
  <si>
    <t>2023-113</t>
  </si>
  <si>
    <t>2023-114</t>
  </si>
  <si>
    <t>2023-115</t>
  </si>
  <si>
    <t>2023-116</t>
  </si>
  <si>
    <t>2023-117</t>
  </si>
  <si>
    <t>2023-118</t>
  </si>
  <si>
    <t>2023-119</t>
  </si>
  <si>
    <t>2023-120</t>
  </si>
  <si>
    <t>2023-121</t>
  </si>
  <si>
    <t>2023-122</t>
  </si>
  <si>
    <t>2023-123</t>
  </si>
  <si>
    <t>2023-124</t>
  </si>
  <si>
    <t>2023-125</t>
  </si>
  <si>
    <t>2023-126</t>
  </si>
  <si>
    <t>2023-127</t>
  </si>
  <si>
    <t>2023-128</t>
  </si>
  <si>
    <t>2023-129</t>
  </si>
  <si>
    <t>2023-130</t>
  </si>
  <si>
    <t>2023-131</t>
  </si>
  <si>
    <t>2023-132</t>
  </si>
  <si>
    <t>2023-133</t>
  </si>
  <si>
    <t>2023-134</t>
  </si>
  <si>
    <t>2023-135</t>
  </si>
  <si>
    <t>2023-136</t>
  </si>
  <si>
    <t>2023-137</t>
  </si>
  <si>
    <t>2023-138</t>
  </si>
  <si>
    <t>2023-139</t>
  </si>
  <si>
    <t>2023-140</t>
  </si>
  <si>
    <t>contributie 2023 huisgenoot</t>
  </si>
  <si>
    <t>2023-141</t>
  </si>
  <si>
    <t>2023-142</t>
  </si>
  <si>
    <t>2023-143</t>
  </si>
  <si>
    <t>2023-144</t>
  </si>
  <si>
    <t>2023-145</t>
  </si>
  <si>
    <t>2023-146</t>
  </si>
  <si>
    <t>2023-147</t>
  </si>
  <si>
    <t>2023-148</t>
  </si>
  <si>
    <t>2023-149</t>
  </si>
  <si>
    <t>2023-150</t>
  </si>
  <si>
    <t>2023-151</t>
  </si>
  <si>
    <t>2023-152</t>
  </si>
  <si>
    <t>2023-153</t>
  </si>
  <si>
    <t>2023-154</t>
  </si>
  <si>
    <t>2023-155</t>
  </si>
  <si>
    <t>2023-156</t>
  </si>
  <si>
    <t>2023-157</t>
  </si>
  <si>
    <t>Grootboekrekening: 3010: rente (Aantal=12)</t>
  </si>
  <si>
    <t>creditrente december 2022</t>
  </si>
  <si>
    <t>creditrente januari 2023</t>
  </si>
  <si>
    <t>creditrente februari 2023</t>
  </si>
  <si>
    <t>creditrente maart 2023</t>
  </si>
  <si>
    <t>creditrente april 2023</t>
  </si>
  <si>
    <t>creditrente mei 2023</t>
  </si>
  <si>
    <t>creditrente juni 2023</t>
  </si>
  <si>
    <t>creditrente juli 2023</t>
  </si>
  <si>
    <t>creditrente augustus 2023</t>
  </si>
  <si>
    <t>creditrente september 2023</t>
  </si>
  <si>
    <t>creditrente oktober 2023</t>
  </si>
  <si>
    <t>creditrente november 2023</t>
  </si>
  <si>
    <t>Grootboekrekening: 4020: representatiekosten (Aantal=3)</t>
  </si>
  <si>
    <t>Jan de Leeuw/ declaratie boekenbon Vincent Stork - lezing ALV 21-03-2023</t>
  </si>
  <si>
    <t>Staal Catering/ lunch Plassendaal 24-09-2023 - bestuursbesluit</t>
  </si>
  <si>
    <t>Roeper Agro/ huur Plassendaal 24-09-2023 - picknick bijeenkomst</t>
  </si>
  <si>
    <t>Grootboekrekening: 4025: algemene kosten bestuur (Aantal=5)</t>
  </si>
  <si>
    <t>Staal catering/ nieuwjaarsreceptie Bonte Belevenis</t>
  </si>
  <si>
    <t xml:space="preserve">Erick Jan Verheul/ declaratie kadobonnen Halsema tbv ALV 2022 </t>
  </si>
  <si>
    <t>Jan de Leeuw/ declaratie USB stick tbv overdracht archief secretaris</t>
  </si>
  <si>
    <t>Texels Welzijn/ ALV 21-03 incl beheerder, beamer en consumpties</t>
  </si>
  <si>
    <t>Texels Welzijn/ zaalhuur en koffie Werkgroepen overleg 07-12-2023 (bestuur)</t>
  </si>
  <si>
    <t>IVN landelijk/ afdracht 2023</t>
  </si>
  <si>
    <t>Grootboekrekening: 4055: kinderlezingen (Aantal=3)</t>
  </si>
  <si>
    <t>Titia Klok/ declaratie kinderlezing 3/1/2023</t>
  </si>
  <si>
    <t>Titia Klok/ declaratie kinderlezing 27-02-2023</t>
  </si>
  <si>
    <t>Titia Klok/ declaratie kinderlezing meivakantie</t>
  </si>
  <si>
    <t>Texels Welzijn/ Buureton februari huur en koffie/thee 3-2-2023</t>
  </si>
  <si>
    <t>Grootboekrekening: 4070: Insectenwerkgroep (Aantal=1)</t>
  </si>
  <si>
    <t>Eline Reydon/ declaratie loopkever werkgroep 2023</t>
  </si>
  <si>
    <t>Grootboekrekening: 4095: Strandwerkgroep (Aantal=1)</t>
  </si>
  <si>
    <t>Peter Ampt/ declaratie stenen excursie strandwerkgroep</t>
  </si>
  <si>
    <t>Grootboekrekening: 4120: administratiekosten/bankkosten (Aantal=28)</t>
  </si>
  <si>
    <t>kosten klantonderzoek januari</t>
  </si>
  <si>
    <t>bankkosten januari</t>
  </si>
  <si>
    <t>kosten klantonderzoek februari</t>
  </si>
  <si>
    <t>bankkosten februari</t>
  </si>
  <si>
    <t>kosten klantonderzoek maart</t>
  </si>
  <si>
    <t>bankkosten maart</t>
  </si>
  <si>
    <t xml:space="preserve">kosten klantonderzoek april </t>
  </si>
  <si>
    <t>bankkosten april</t>
  </si>
  <si>
    <t>KvK kosten ondertekening wijzigingsverzoek inschrijving</t>
  </si>
  <si>
    <t>KvK kosten ondertekening wijzigingsverzoek inschrijving UBO</t>
  </si>
  <si>
    <t>transactiekosten incasso contributie 2023</t>
  </si>
  <si>
    <t>kosten klantonderzoek mei</t>
  </si>
  <si>
    <t>bankkosten mei 2023</t>
  </si>
  <si>
    <t>kosten klantonderzoek juni</t>
  </si>
  <si>
    <t>bankkosten juni 2023</t>
  </si>
  <si>
    <t>bankkosten juli 2023</t>
  </si>
  <si>
    <t>kosten klantonderzoek juli</t>
  </si>
  <si>
    <t>kosten klantonderzoek augustus</t>
  </si>
  <si>
    <t>bankkosten augustus 2023</t>
  </si>
  <si>
    <t>kosten klantonderzoek september</t>
  </si>
  <si>
    <t>bankkosten september 2023</t>
  </si>
  <si>
    <t>Jan Ravenstijn/ bijdrage snelstart 2023</t>
  </si>
  <si>
    <t>kosten klantonderzoek oktober</t>
  </si>
  <si>
    <t>bankkosten oktober 2023</t>
  </si>
  <si>
    <t>kosten klantenonderzoek november</t>
  </si>
  <si>
    <t>bankkosten november 2023</t>
  </si>
  <si>
    <t>bankkosten december 2023</t>
  </si>
  <si>
    <t>kosten klantonderzoek december</t>
  </si>
  <si>
    <t>Your Hosting/ onderhoud website De Dennen</t>
  </si>
  <si>
    <t>Grootboekrekening: 4160: kosten klimaatcursus (Aantal=6)</t>
  </si>
  <si>
    <t>Texels Welzijn/ Buureton februari huur en koffie/thee 1-2-2023</t>
  </si>
  <si>
    <t>Jan de Leeuw/ attentie lezing verzilting klimaatcursus 1-2-2023</t>
  </si>
  <si>
    <t>Bob Schat/ consumpties Klif - klimaatcursus</t>
  </si>
  <si>
    <t>Jan de Leeuw/ boekenbon J. Kuiken lezing klimaatcursus 8-3-2023</t>
  </si>
  <si>
    <t>Texels Welzijn/ klimaatcursus 08-03 incl consumpties en beamer</t>
  </si>
  <si>
    <t>Texels Welzijn/ zaalhuur klimaatcursus stikstoflezing 23-05-2023</t>
  </si>
  <si>
    <t>Grootboekrekening: 4165: kosten vogelcursus VWG (Aantal=1)</t>
  </si>
  <si>
    <t xml:space="preserve">Prins Hendrik/ slotbijeenkomst vogelherkenningscursus </t>
  </si>
  <si>
    <t>Grootboekrekening: 4175: boeken duinen en mensen (Aantal=5)</t>
  </si>
  <si>
    <t>Jan de Leeuw/ declaratie boeken Duinen en Mensen 8x</t>
  </si>
  <si>
    <t>Aeres Hogeschool</t>
  </si>
  <si>
    <t>2023-001</t>
  </si>
  <si>
    <t>Jan de Leeuw/ 15 boeken Duinen en Mensen</t>
  </si>
  <si>
    <t>Jan de Leeuw/ 4 boeken Duinen tbv bestuur</t>
  </si>
  <si>
    <t>Jan de Leeuw/ 4 boeken Duinen tbv Aeres</t>
  </si>
  <si>
    <t>Financieel verslag 2023 IVN Texel concept</t>
  </si>
  <si>
    <t>reservering Eilandverhalen</t>
  </si>
  <si>
    <t>resultaat 2023</t>
  </si>
  <si>
    <t>Advies voorleggen aan ALV ; resultaat 2023 toevoegen aan algemene reserve</t>
  </si>
  <si>
    <t>begroting 2024</t>
  </si>
  <si>
    <t>realisatie 2023</t>
  </si>
  <si>
    <t>balans per 31-12-2023 IVN Texel (voorstel, incl. batig saldo 2022)</t>
  </si>
  <si>
    <t>Jeroen Nauta</t>
  </si>
  <si>
    <t>voorstel ALV contributie 2024 : € 25,00 cf 2023 en landelijk</t>
  </si>
  <si>
    <t>inkomsten uit rente</t>
  </si>
  <si>
    <t>afdracht 2024 € 12,50 cf. 2023</t>
  </si>
  <si>
    <t>2024 handhaven € 25</t>
  </si>
  <si>
    <t>bestuurskosten</t>
  </si>
  <si>
    <t>Plassendaal</t>
  </si>
  <si>
    <t>attentie JdL/ondersteuners, ALV, WGO, nieuwjaarsbijeenkomst</t>
  </si>
  <si>
    <t>lezingen, voorstelling Klif</t>
  </si>
  <si>
    <t>eindbijeenkomst Prins Hendrik</t>
  </si>
  <si>
    <t>restant materiaal - kolken/watergidsen, in 2024 aanschaf microscoop, toezegging handhaven</t>
  </si>
  <si>
    <t>bijdragen volgelherkenningscursus II</t>
  </si>
  <si>
    <t>kosten vogelherkenningscursus II</t>
  </si>
  <si>
    <t>website de Dennen, moet naar veel lager bedrag (actie Denise)</t>
  </si>
  <si>
    <t>reservering cursussen 2023-2024</t>
  </si>
  <si>
    <t>vervolg in 2024</t>
  </si>
  <si>
    <t xml:space="preserve"> - stichtingskapitaal</t>
  </si>
  <si>
    <t xml:space="preserve">  - voorziening opleiding NGO</t>
  </si>
  <si>
    <t xml:space="preserve">  - algemene reserve</t>
  </si>
  <si>
    <t xml:space="preserve">  - reservering donaties Eilandverhalen*</t>
  </si>
  <si>
    <t>* ) In 2023 hebben we als voorschot op de donaties vanuit verkoop van het boek Eilandverhalen € 500 ontvangen - deze opbrengts zal worden ingezet in een speciaal project rond schoolpleinen en vergroening</t>
  </si>
  <si>
    <t>geen declaratie 2023</t>
  </si>
  <si>
    <t>bestuursbesluit - compensatie lidmaatschap kinderen IVN leden - geen factuur 2023</t>
  </si>
  <si>
    <t>Advies voorleggen aan ALV - sluitende begroting 2024 - evt extra activiteiten PM</t>
  </si>
  <si>
    <t>op balans opgenomen</t>
  </si>
  <si>
    <t>toeveoegen aan Algemene Reserve</t>
  </si>
  <si>
    <t>mutatie liquide middelen 2023</t>
  </si>
  <si>
    <t>Balans per 31-12-2023 IVN Texel, inclusief voorstel toevoegen batig saldo 2023 aan algemene reserve (besluit ALV)</t>
  </si>
  <si>
    <t>bijdragen vogelherkenningscursus II</t>
  </si>
  <si>
    <t>Winst of 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</si>
</sst>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??_-;_-@_-"/>
    <numFmt numFmtId="166" formatCode="#,##0.00;\-#,##0.00;&quot;&quot;"/>
    <numFmt numFmtId="167" formatCode="d\-m\-yyyy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8"/>
      <name val="Calibri"/>
    </font>
    <font>
      <sz val="9"/>
      <name val="Segoe UI"/>
    </font>
    <font>
      <b/>
      <sz val="11"/>
      <name val="Segoe UI"/>
    </font>
    <font>
      <i/>
      <sz val="9"/>
      <name val="Segoe UI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Segoe UI"/>
    </font>
    <font>
      <b/>
      <sz val="9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D3D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5" fillId="0" borderId="0" xfId="0" applyFont="1"/>
    <xf numFmtId="1" fontId="3" fillId="0" borderId="0" xfId="0" applyNumberFormat="1" applyFont="1"/>
    <xf numFmtId="1" fontId="6" fillId="0" borderId="0" xfId="0" applyNumberFormat="1" applyFont="1"/>
    <xf numFmtId="1" fontId="0" fillId="0" borderId="1" xfId="0" applyNumberFormat="1" applyBorder="1"/>
    <xf numFmtId="1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2" borderId="1" xfId="0" applyNumberFormat="1" applyFill="1" applyBorder="1"/>
    <xf numFmtId="0" fontId="0" fillId="2" borderId="1" xfId="0" applyFill="1" applyBorder="1"/>
    <xf numFmtId="4" fontId="0" fillId="0" borderId="7" xfId="0" applyNumberFormat="1" applyBorder="1"/>
    <xf numFmtId="4" fontId="0" fillId="0" borderId="8" xfId="0" applyNumberFormat="1" applyBorder="1"/>
    <xf numFmtId="1" fontId="8" fillId="0" borderId="1" xfId="0" applyNumberFormat="1" applyFont="1" applyBorder="1"/>
    <xf numFmtId="1" fontId="9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0" fontId="8" fillId="0" borderId="2" xfId="0" applyFont="1" applyBorder="1"/>
    <xf numFmtId="0" fontId="8" fillId="0" borderId="3" xfId="0" applyFont="1" applyBorder="1"/>
    <xf numFmtId="1" fontId="8" fillId="0" borderId="0" xfId="0" applyNumberFormat="1" applyFont="1"/>
    <xf numFmtId="1" fontId="9" fillId="0" borderId="0" xfId="0" applyNumberFormat="1" applyFont="1"/>
    <xf numFmtId="1" fontId="9" fillId="3" borderId="1" xfId="0" applyNumberFormat="1" applyFont="1" applyFill="1" applyBorder="1"/>
    <xf numFmtId="0" fontId="0" fillId="0" borderId="0" xfId="0" applyAlignment="1">
      <alignment wrapText="1"/>
    </xf>
    <xf numFmtId="4" fontId="10" fillId="0" borderId="1" xfId="0" applyNumberFormat="1" applyFont="1" applyBorder="1"/>
    <xf numFmtId="0" fontId="11" fillId="0" borderId="0" xfId="0" applyFont="1" applyAlignment="1">
      <alignment wrapText="1"/>
    </xf>
    <xf numFmtId="0" fontId="10" fillId="0" borderId="1" xfId="0" applyFont="1" applyBorder="1"/>
    <xf numFmtId="0" fontId="11" fillId="0" borderId="0" xfId="0" applyFont="1"/>
    <xf numFmtId="0" fontId="3" fillId="4" borderId="9" xfId="0" applyFont="1" applyFill="1" applyBorder="1"/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15" fillId="0" borderId="14" xfId="0" applyFont="1" applyBorder="1"/>
    <xf numFmtId="0" fontId="3" fillId="4" borderId="11" xfId="0" applyFont="1" applyFill="1" applyBorder="1"/>
    <xf numFmtId="0" fontId="15" fillId="0" borderId="0" xfId="0" applyFont="1"/>
    <xf numFmtId="0" fontId="0" fillId="4" borderId="11" xfId="0" applyFill="1" applyBorder="1"/>
    <xf numFmtId="0" fontId="16" fillId="0" borderId="0" xfId="0" applyFont="1" applyAlignment="1">
      <alignment wrapText="1"/>
    </xf>
    <xf numFmtId="0" fontId="21" fillId="0" borderId="0" xfId="0" applyFont="1"/>
    <xf numFmtId="165" fontId="0" fillId="0" borderId="1" xfId="1" applyNumberFormat="1" applyFont="1" applyBorder="1"/>
    <xf numFmtId="0" fontId="14" fillId="0" borderId="1" xfId="0" applyFont="1" applyBorder="1" applyAlignment="1">
      <alignment wrapText="1"/>
    </xf>
    <xf numFmtId="0" fontId="7" fillId="0" borderId="1" xfId="0" applyFont="1" applyBorder="1"/>
    <xf numFmtId="165" fontId="7" fillId="0" borderId="1" xfId="1" applyNumberFormat="1" applyFont="1" applyBorder="1"/>
    <xf numFmtId="0" fontId="21" fillId="0" borderId="1" xfId="0" applyFont="1" applyBorder="1"/>
    <xf numFmtId="165" fontId="21" fillId="0" borderId="1" xfId="1" applyNumberFormat="1" applyFont="1" applyBorder="1"/>
    <xf numFmtId="0" fontId="22" fillId="0" borderId="1" xfId="0" applyFont="1" applyBorder="1" applyAlignment="1">
      <alignment wrapText="1"/>
    </xf>
    <xf numFmtId="165" fontId="0" fillId="0" borderId="1" xfId="1" applyNumberFormat="1" applyFont="1" applyFill="1" applyBorder="1"/>
    <xf numFmtId="165" fontId="11" fillId="0" borderId="1" xfId="1" applyNumberFormat="1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wrapText="1"/>
    </xf>
    <xf numFmtId="165" fontId="3" fillId="4" borderId="1" xfId="1" applyNumberFormat="1" applyFont="1" applyFill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165" fontId="0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5" fontId="0" fillId="0" borderId="1" xfId="0" applyNumberForma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7" fillId="0" borderId="12" xfId="0" applyFont="1" applyBorder="1"/>
    <xf numFmtId="165" fontId="0" fillId="0" borderId="0" xfId="0" applyNumberFormat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3" fillId="0" borderId="5" xfId="0" applyFont="1" applyBorder="1"/>
    <xf numFmtId="0" fontId="7" fillId="0" borderId="5" xfId="0" applyFont="1" applyBorder="1"/>
    <xf numFmtId="165" fontId="0" fillId="0" borderId="5" xfId="0" applyNumberFormat="1" applyBorder="1"/>
    <xf numFmtId="0" fontId="21" fillId="0" borderId="5" xfId="0" applyFont="1" applyBorder="1"/>
    <xf numFmtId="165" fontId="0" fillId="0" borderId="5" xfId="0" applyNumberFormat="1" applyBorder="1" applyAlignment="1">
      <alignment wrapText="1"/>
    </xf>
    <xf numFmtId="165" fontId="7" fillId="0" borderId="5" xfId="0" applyNumberFormat="1" applyFont="1" applyBorder="1"/>
    <xf numFmtId="165" fontId="3" fillId="0" borderId="5" xfId="0" applyNumberFormat="1" applyFont="1" applyBorder="1"/>
    <xf numFmtId="0" fontId="3" fillId="0" borderId="9" xfId="0" applyFont="1" applyBorder="1"/>
    <xf numFmtId="165" fontId="0" fillId="0" borderId="19" xfId="0" applyNumberFormat="1" applyBorder="1"/>
    <xf numFmtId="165" fontId="0" fillId="0" borderId="0" xfId="1" applyNumberFormat="1" applyFont="1" applyBorder="1"/>
    <xf numFmtId="165" fontId="0" fillId="0" borderId="18" xfId="0" applyNumberFormat="1" applyBorder="1"/>
    <xf numFmtId="0" fontId="18" fillId="0" borderId="15" xfId="0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vertical="center"/>
    </xf>
    <xf numFmtId="1" fontId="19" fillId="5" borderId="15" xfId="0" applyNumberFormat="1" applyFont="1" applyFill="1" applyBorder="1"/>
    <xf numFmtId="0" fontId="19" fillId="5" borderId="15" xfId="0" applyFont="1" applyFill="1" applyBorder="1"/>
    <xf numFmtId="166" fontId="19" fillId="5" borderId="15" xfId="0" applyNumberFormat="1" applyFont="1" applyFill="1" applyBorder="1"/>
    <xf numFmtId="1" fontId="18" fillId="0" borderId="15" xfId="0" applyNumberFormat="1" applyFont="1" applyBorder="1"/>
    <xf numFmtId="166" fontId="18" fillId="0" borderId="15" xfId="0" applyNumberFormat="1" applyFont="1" applyBorder="1"/>
    <xf numFmtId="0" fontId="20" fillId="0" borderId="15" xfId="0" applyFont="1" applyBorder="1"/>
    <xf numFmtId="4" fontId="20" fillId="0" borderId="15" xfId="0" applyNumberFormat="1" applyFont="1" applyBorder="1"/>
    <xf numFmtId="167" fontId="18" fillId="0" borderId="15" xfId="0" applyNumberFormat="1" applyFont="1" applyBorder="1" applyAlignment="1">
      <alignment horizontal="right" vertical="center"/>
    </xf>
    <xf numFmtId="4" fontId="18" fillId="0" borderId="15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horizontal="right" vertical="center"/>
    </xf>
    <xf numFmtId="167" fontId="19" fillId="5" borderId="15" xfId="0" applyNumberFormat="1" applyFont="1" applyFill="1" applyBorder="1"/>
    <xf numFmtId="4" fontId="19" fillId="5" borderId="15" xfId="0" applyNumberFormat="1" applyFont="1" applyFill="1" applyBorder="1"/>
    <xf numFmtId="1" fontId="23" fillId="0" borderId="15" xfId="0" applyNumberFormat="1" applyFont="1" applyBorder="1"/>
    <xf numFmtId="0" fontId="23" fillId="0" borderId="15" xfId="0" applyFont="1" applyBorder="1"/>
    <xf numFmtId="167" fontId="23" fillId="0" borderId="15" xfId="0" applyNumberFormat="1" applyFont="1" applyBorder="1"/>
    <xf numFmtId="166" fontId="23" fillId="0" borderId="15" xfId="0" applyNumberFormat="1" applyFont="1" applyBorder="1"/>
    <xf numFmtId="4" fontId="23" fillId="0" borderId="15" xfId="0" applyNumberFormat="1" applyFont="1" applyBorder="1"/>
    <xf numFmtId="4" fontId="18" fillId="0" borderId="15" xfId="0" applyNumberFormat="1" applyFont="1" applyBorder="1"/>
    <xf numFmtId="0" fontId="18" fillId="0" borderId="15" xfId="0" applyFont="1" applyBorder="1" applyAlignment="1">
      <alignment horizontal="center" vertical="center"/>
    </xf>
    <xf numFmtId="0" fontId="24" fillId="0" borderId="15" xfId="0" applyFont="1" applyBorder="1"/>
    <xf numFmtId="4" fontId="24" fillId="0" borderId="15" xfId="0" applyNumberFormat="1" applyFont="1" applyBorder="1"/>
    <xf numFmtId="0" fontId="14" fillId="0" borderId="1" xfId="0" applyFont="1" applyBorder="1" applyAlignment="1">
      <alignment horizontal="left" wrapText="1"/>
    </xf>
    <xf numFmtId="165" fontId="0" fillId="0" borderId="20" xfId="1" applyNumberFormat="1" applyFont="1" applyBorder="1"/>
    <xf numFmtId="0" fontId="0" fillId="4" borderId="21" xfId="0" applyFill="1" applyBorder="1"/>
    <xf numFmtId="0" fontId="3" fillId="4" borderId="22" xfId="0" applyFont="1" applyFill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9" xfId="0" applyNumberFormat="1" applyFont="1" applyBorder="1"/>
    <xf numFmtId="0" fontId="3" fillId="0" borderId="12" xfId="0" applyFont="1" applyBorder="1"/>
    <xf numFmtId="0" fontId="3" fillId="4" borderId="9" xfId="0" applyFont="1" applyFill="1" applyBorder="1" applyAlignment="1">
      <alignment wrapText="1"/>
    </xf>
    <xf numFmtId="0" fontId="0" fillId="0" borderId="22" xfId="0" applyBorder="1"/>
    <xf numFmtId="0" fontId="3" fillId="4" borderId="21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4" borderId="4" xfId="0" applyFont="1" applyFill="1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7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vertical="center"/>
    </xf>
    <xf numFmtId="167" fontId="18" fillId="0" borderId="15" xfId="0" applyNumberFormat="1" applyFont="1" applyBorder="1" applyAlignment="1">
      <alignment horizontal="right" vertical="center"/>
    </xf>
    <xf numFmtId="4" fontId="18" fillId="0" borderId="15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horizontal="right" vertical="center"/>
    </xf>
  </cellXfs>
  <cellStyles count="3">
    <cellStyle name="Standaard" xfId="0" builtinId="0"/>
    <cellStyle name="Standaard 2" xfId="2" xr:uid="{A3AC55F9-76F0-408F-BCDA-BD595F93072D}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zoomScale="150" zoomScaleNormal="150" workbookViewId="0">
      <selection activeCell="B3" sqref="B3:F39"/>
    </sheetView>
  </sheetViews>
  <sheetFormatPr defaultColWidth="8.85546875" defaultRowHeight="12.75"/>
  <cols>
    <col min="1" max="1" width="12.140625" customWidth="1"/>
    <col min="2" max="2" width="7.140625" customWidth="1"/>
    <col min="3" max="3" width="27.42578125" bestFit="1" customWidth="1"/>
    <col min="4" max="4" width="9.140625" style="1" bestFit="1" customWidth="1"/>
    <col min="5" max="5" width="9.140625" style="1" customWidth="1"/>
    <col min="6" max="7" width="5.140625" customWidth="1"/>
  </cols>
  <sheetData>
    <row r="1" spans="1:13" ht="20.25">
      <c r="A1" s="4" t="s">
        <v>0</v>
      </c>
      <c r="H1" s="3" t="s">
        <v>26</v>
      </c>
    </row>
    <row r="2" spans="1:13" s="2" customFormat="1" ht="15.75">
      <c r="A2" s="6" t="s">
        <v>1</v>
      </c>
      <c r="B2" s="7" t="s">
        <v>3</v>
      </c>
      <c r="C2" s="7" t="s">
        <v>4</v>
      </c>
      <c r="D2" s="8">
        <v>2012</v>
      </c>
      <c r="E2" s="8">
        <v>2013</v>
      </c>
      <c r="F2" s="8"/>
      <c r="G2" s="8"/>
      <c r="H2" s="8">
        <v>2014</v>
      </c>
      <c r="I2" s="8">
        <v>2015</v>
      </c>
      <c r="J2" s="8">
        <v>2016</v>
      </c>
      <c r="K2" s="8">
        <v>2017</v>
      </c>
      <c r="L2" s="8">
        <v>2018</v>
      </c>
    </row>
    <row r="3" spans="1:13">
      <c r="B3" s="9">
        <v>3000</v>
      </c>
      <c r="C3" s="9" t="s">
        <v>36</v>
      </c>
      <c r="D3" s="10">
        <v>2600.16</v>
      </c>
      <c r="E3" s="10">
        <v>2591.0700000000002</v>
      </c>
      <c r="F3" s="9">
        <v>164</v>
      </c>
      <c r="G3" s="9"/>
      <c r="H3" s="10">
        <v>2600</v>
      </c>
      <c r="I3" s="16">
        <v>2850</v>
      </c>
      <c r="J3" s="16">
        <v>2850</v>
      </c>
      <c r="K3" s="16">
        <v>2850</v>
      </c>
      <c r="L3" s="16">
        <v>2850</v>
      </c>
      <c r="M3" t="s">
        <v>42</v>
      </c>
    </row>
    <row r="4" spans="1:13">
      <c r="B4" s="9">
        <v>3000</v>
      </c>
      <c r="C4" s="9" t="s">
        <v>37</v>
      </c>
      <c r="D4" s="10"/>
      <c r="E4" s="10"/>
      <c r="F4" s="9">
        <v>81</v>
      </c>
      <c r="G4" s="9"/>
      <c r="H4" s="10"/>
      <c r="I4" s="16">
        <v>200</v>
      </c>
      <c r="J4" s="16">
        <v>200</v>
      </c>
      <c r="K4" s="16">
        <v>200</v>
      </c>
      <c r="L4" s="16">
        <v>200</v>
      </c>
      <c r="M4" t="s">
        <v>43</v>
      </c>
    </row>
    <row r="5" spans="1:13">
      <c r="B5" s="9">
        <v>3010</v>
      </c>
      <c r="C5" s="9" t="s">
        <v>5</v>
      </c>
      <c r="D5" s="10">
        <v>202.88</v>
      </c>
      <c r="E5" s="10">
        <v>251.69</v>
      </c>
      <c r="F5" s="9"/>
      <c r="G5" s="9"/>
      <c r="H5" s="10">
        <v>200</v>
      </c>
      <c r="I5" s="10">
        <v>200</v>
      </c>
      <c r="J5" s="10">
        <v>200</v>
      </c>
      <c r="K5" s="10">
        <v>200</v>
      </c>
      <c r="L5" s="10">
        <v>200</v>
      </c>
    </row>
    <row r="6" spans="1:13">
      <c r="B6" s="9">
        <v>3020</v>
      </c>
      <c r="C6" s="9" t="s">
        <v>6</v>
      </c>
      <c r="D6" s="10"/>
      <c r="E6" s="10">
        <v>2000</v>
      </c>
      <c r="F6" s="9"/>
      <c r="G6" s="9"/>
      <c r="H6" s="10">
        <v>0</v>
      </c>
      <c r="I6" s="10">
        <v>0</v>
      </c>
      <c r="J6" s="10">
        <v>0</v>
      </c>
      <c r="K6" s="10">
        <v>0</v>
      </c>
      <c r="L6" s="10">
        <v>0</v>
      </c>
    </row>
    <row r="7" spans="1:13">
      <c r="B7" s="9">
        <v>3030</v>
      </c>
      <c r="C7" s="9" t="s">
        <v>7</v>
      </c>
      <c r="D7" s="10">
        <v>300</v>
      </c>
      <c r="E7" s="10">
        <v>0</v>
      </c>
      <c r="F7" s="9"/>
      <c r="G7" s="9"/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3">
      <c r="B8" s="9">
        <v>3040</v>
      </c>
      <c r="C8" s="9" t="s">
        <v>8</v>
      </c>
      <c r="D8" s="10">
        <v>0</v>
      </c>
      <c r="E8" s="10">
        <v>0</v>
      </c>
      <c r="F8" s="9"/>
      <c r="G8" s="9"/>
      <c r="H8" s="10"/>
      <c r="I8" s="10"/>
      <c r="J8" s="10"/>
      <c r="K8" s="10"/>
      <c r="L8" s="10"/>
    </row>
    <row r="9" spans="1:13">
      <c r="B9" s="9">
        <v>3050</v>
      </c>
      <c r="C9" s="9" t="s">
        <v>9</v>
      </c>
      <c r="D9" s="10">
        <v>0</v>
      </c>
      <c r="E9" s="10">
        <v>420</v>
      </c>
      <c r="F9" s="9"/>
      <c r="G9" s="9"/>
      <c r="H9" s="10"/>
      <c r="I9" s="10"/>
      <c r="J9" s="10"/>
      <c r="K9" s="10"/>
      <c r="L9" s="10"/>
    </row>
    <row r="10" spans="1:13">
      <c r="B10" s="9"/>
      <c r="C10" s="9" t="s">
        <v>32</v>
      </c>
      <c r="D10" s="10"/>
      <c r="E10" s="10"/>
      <c r="F10" s="9"/>
      <c r="G10" s="9"/>
      <c r="H10" s="10">
        <v>0</v>
      </c>
      <c r="I10" s="10">
        <v>3600</v>
      </c>
      <c r="J10" s="10">
        <v>0</v>
      </c>
      <c r="K10" s="10">
        <v>0</v>
      </c>
      <c r="L10" s="10">
        <v>0</v>
      </c>
    </row>
    <row r="11" spans="1:13">
      <c r="B11" s="9"/>
      <c r="C11" s="9" t="s">
        <v>21</v>
      </c>
      <c r="D11" s="10">
        <f>SUM(D3:D9)</f>
        <v>3103.04</v>
      </c>
      <c r="E11" s="10">
        <f>SUM(E3:E9)</f>
        <v>5262.76</v>
      </c>
      <c r="F11" s="9"/>
      <c r="G11" s="9"/>
      <c r="H11" s="10">
        <f>SUM(H3:H10)</f>
        <v>2800</v>
      </c>
      <c r="I11" s="10">
        <f>SUM(I3:I10)</f>
        <v>6850</v>
      </c>
      <c r="J11" s="10">
        <f>SUM(J3:J10)</f>
        <v>3250</v>
      </c>
      <c r="K11" s="10">
        <f>SUM(K3:K10)</f>
        <v>3250</v>
      </c>
      <c r="L11" s="10">
        <f>SUM(L3:L10)</f>
        <v>3250</v>
      </c>
    </row>
    <row r="13" spans="1:13" s="2" customFormat="1" ht="15.75">
      <c r="A13" s="6" t="s">
        <v>2</v>
      </c>
      <c r="B13" s="7" t="s">
        <v>3</v>
      </c>
      <c r="C13" s="7" t="s">
        <v>27</v>
      </c>
      <c r="D13" s="8">
        <v>2012</v>
      </c>
      <c r="E13" s="8">
        <v>2013</v>
      </c>
      <c r="F13" s="8"/>
      <c r="G13" s="8"/>
      <c r="H13" s="8">
        <v>2014</v>
      </c>
      <c r="I13" s="8">
        <v>2015</v>
      </c>
      <c r="J13" s="8">
        <v>2016</v>
      </c>
      <c r="K13" s="8">
        <v>2017</v>
      </c>
      <c r="L13" s="8">
        <v>2018</v>
      </c>
    </row>
    <row r="14" spans="1:13">
      <c r="B14" s="9">
        <v>4010</v>
      </c>
      <c r="C14" s="9" t="s">
        <v>10</v>
      </c>
      <c r="D14" s="10">
        <v>26</v>
      </c>
      <c r="E14" s="10">
        <v>63.5</v>
      </c>
      <c r="F14" s="9"/>
      <c r="G14" s="9"/>
      <c r="H14" s="10"/>
      <c r="I14" s="10"/>
      <c r="J14" s="10"/>
      <c r="K14" s="10"/>
      <c r="L14" s="10"/>
    </row>
    <row r="15" spans="1:13">
      <c r="B15" s="9">
        <v>4020</v>
      </c>
      <c r="C15" s="9" t="s">
        <v>11</v>
      </c>
      <c r="D15" s="10">
        <v>403.51</v>
      </c>
      <c r="E15" s="10">
        <v>436.6</v>
      </c>
      <c r="F15" s="9"/>
      <c r="G15" s="9"/>
      <c r="H15" s="10">
        <v>450</v>
      </c>
      <c r="I15" s="10">
        <v>450</v>
      </c>
      <c r="J15" s="10">
        <v>450</v>
      </c>
      <c r="K15" s="10">
        <v>450</v>
      </c>
      <c r="L15" s="10">
        <v>450</v>
      </c>
    </row>
    <row r="16" spans="1:13">
      <c r="B16" s="9">
        <v>4030</v>
      </c>
      <c r="C16" s="9" t="s">
        <v>12</v>
      </c>
      <c r="D16" s="10"/>
      <c r="E16" s="10">
        <v>91.37</v>
      </c>
      <c r="F16" s="9"/>
      <c r="G16" s="9"/>
      <c r="H16" s="10">
        <v>100</v>
      </c>
      <c r="I16" s="10">
        <v>100</v>
      </c>
      <c r="J16" s="10">
        <v>100</v>
      </c>
      <c r="K16" s="10">
        <v>100</v>
      </c>
      <c r="L16" s="10">
        <v>100</v>
      </c>
    </row>
    <row r="17" spans="2:13">
      <c r="B17" s="9">
        <v>4040</v>
      </c>
      <c r="C17" s="9" t="s">
        <v>34</v>
      </c>
      <c r="D17" s="10"/>
      <c r="E17" s="10"/>
      <c r="F17" s="9">
        <v>164</v>
      </c>
      <c r="G17" s="9">
        <v>8.65</v>
      </c>
      <c r="H17" s="10">
        <v>1420</v>
      </c>
      <c r="I17" s="16">
        <v>1500</v>
      </c>
      <c r="J17" s="16">
        <v>1600</v>
      </c>
      <c r="K17" s="16">
        <v>1800</v>
      </c>
      <c r="L17" s="16">
        <v>2050</v>
      </c>
      <c r="M17" t="s">
        <v>44</v>
      </c>
    </row>
    <row r="18" spans="2:13">
      <c r="B18" s="9">
        <v>4040</v>
      </c>
      <c r="C18" s="9" t="s">
        <v>35</v>
      </c>
      <c r="D18" s="10">
        <v>1383.75</v>
      </c>
      <c r="E18" s="10">
        <v>1479</v>
      </c>
      <c r="F18" s="9">
        <v>81</v>
      </c>
      <c r="G18" s="9">
        <v>1.25</v>
      </c>
      <c r="H18" s="10">
        <v>100</v>
      </c>
      <c r="I18" s="16">
        <v>100</v>
      </c>
      <c r="J18" s="16">
        <v>300</v>
      </c>
      <c r="K18" s="16">
        <v>450</v>
      </c>
      <c r="L18" s="16">
        <v>600</v>
      </c>
      <c r="M18" t="s">
        <v>45</v>
      </c>
    </row>
    <row r="19" spans="2:13">
      <c r="B19" s="9">
        <v>4050</v>
      </c>
      <c r="C19" s="9" t="s">
        <v>31</v>
      </c>
      <c r="D19" s="10"/>
      <c r="E19" s="10"/>
      <c r="F19" s="9"/>
      <c r="G19" s="9"/>
      <c r="H19" s="10">
        <v>100</v>
      </c>
      <c r="I19" s="10">
        <v>100</v>
      </c>
      <c r="J19" s="10">
        <v>100</v>
      </c>
      <c r="K19" s="10">
        <v>100</v>
      </c>
      <c r="L19" s="10">
        <v>100</v>
      </c>
    </row>
    <row r="20" spans="2:13">
      <c r="B20" s="9"/>
      <c r="C20" s="9" t="s">
        <v>30</v>
      </c>
      <c r="D20" s="10"/>
      <c r="E20" s="10"/>
      <c r="F20" s="9"/>
      <c r="G20" s="9"/>
      <c r="H20" s="10">
        <v>100</v>
      </c>
      <c r="I20" s="10">
        <v>100</v>
      </c>
      <c r="J20" s="10">
        <v>100</v>
      </c>
      <c r="K20" s="10">
        <v>100</v>
      </c>
      <c r="L20" s="10">
        <v>100</v>
      </c>
    </row>
    <row r="21" spans="2:13">
      <c r="B21" s="9">
        <v>4060</v>
      </c>
      <c r="C21" s="9" t="s">
        <v>13</v>
      </c>
      <c r="D21" s="10"/>
      <c r="E21" s="10"/>
      <c r="F21" s="9"/>
      <c r="G21" s="9"/>
      <c r="H21" s="10">
        <v>100</v>
      </c>
      <c r="I21" s="10">
        <v>100</v>
      </c>
      <c r="J21" s="10">
        <v>100</v>
      </c>
      <c r="K21" s="10">
        <v>100</v>
      </c>
      <c r="L21" s="10">
        <v>100</v>
      </c>
    </row>
    <row r="22" spans="2:13">
      <c r="B22" s="9">
        <v>4070</v>
      </c>
      <c r="C22" s="9" t="s">
        <v>14</v>
      </c>
      <c r="D22" s="10">
        <v>60.58</v>
      </c>
      <c r="E22" s="10"/>
      <c r="F22" s="9"/>
      <c r="G22" s="9"/>
      <c r="H22" s="10">
        <v>100</v>
      </c>
      <c r="I22" s="10">
        <v>100</v>
      </c>
      <c r="J22" s="10">
        <v>100</v>
      </c>
      <c r="K22" s="10">
        <v>100</v>
      </c>
      <c r="L22" s="10">
        <v>100</v>
      </c>
    </row>
    <row r="23" spans="2:13">
      <c r="B23" s="9"/>
      <c r="C23" s="17" t="s">
        <v>38</v>
      </c>
      <c r="D23" s="10"/>
      <c r="E23" s="10"/>
      <c r="F23" s="9"/>
      <c r="G23" s="9"/>
      <c r="H23" s="10"/>
      <c r="I23" s="10"/>
      <c r="J23" s="10"/>
      <c r="K23" s="10"/>
      <c r="L23" s="10"/>
    </row>
    <row r="24" spans="2:13">
      <c r="B24" s="9">
        <v>4080</v>
      </c>
      <c r="C24" s="9" t="s">
        <v>15</v>
      </c>
      <c r="D24" s="10"/>
      <c r="E24" s="10"/>
      <c r="F24" s="9"/>
      <c r="G24" s="9"/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</row>
    <row r="25" spans="2:13">
      <c r="B25" s="9">
        <v>4090</v>
      </c>
      <c r="C25" s="9" t="s">
        <v>16</v>
      </c>
      <c r="D25" s="10">
        <v>19.95</v>
      </c>
      <c r="E25" s="10"/>
      <c r="F25" s="9"/>
      <c r="G25" s="9"/>
      <c r="H25" s="10">
        <v>100</v>
      </c>
      <c r="I25" s="10">
        <v>100</v>
      </c>
      <c r="J25" s="10">
        <v>100</v>
      </c>
      <c r="K25" s="10">
        <v>100</v>
      </c>
      <c r="L25" s="10">
        <v>100</v>
      </c>
    </row>
    <row r="26" spans="2:13">
      <c r="B26" s="9">
        <v>4100</v>
      </c>
      <c r="C26" s="9" t="s">
        <v>17</v>
      </c>
      <c r="D26" s="10">
        <v>46.29</v>
      </c>
      <c r="E26" s="10"/>
      <c r="F26" s="9"/>
      <c r="G26" s="9"/>
      <c r="H26" s="10">
        <v>100</v>
      </c>
      <c r="I26" s="10">
        <v>100</v>
      </c>
      <c r="J26" s="10">
        <v>100</v>
      </c>
      <c r="K26" s="10">
        <v>100</v>
      </c>
      <c r="L26" s="10">
        <v>100</v>
      </c>
    </row>
    <row r="27" spans="2:13">
      <c r="B27" s="9">
        <v>4110</v>
      </c>
      <c r="C27" s="9" t="s">
        <v>18</v>
      </c>
      <c r="D27" s="10">
        <v>225.34</v>
      </c>
      <c r="E27" s="10">
        <v>369</v>
      </c>
      <c r="F27" s="9"/>
      <c r="G27" s="9"/>
      <c r="H27" s="10">
        <v>200</v>
      </c>
      <c r="I27" s="10">
        <v>200</v>
      </c>
      <c r="J27" s="10">
        <v>200</v>
      </c>
      <c r="K27" s="10">
        <v>200</v>
      </c>
      <c r="L27" s="10">
        <v>200</v>
      </c>
    </row>
    <row r="28" spans="2:13">
      <c r="B28" s="9">
        <v>4120</v>
      </c>
      <c r="C28" s="9" t="s">
        <v>19</v>
      </c>
      <c r="D28" s="10">
        <v>150</v>
      </c>
      <c r="E28" s="10">
        <v>144.35</v>
      </c>
      <c r="F28" s="9"/>
      <c r="G28" s="9"/>
      <c r="H28" s="10">
        <v>150</v>
      </c>
      <c r="I28" s="10">
        <v>150</v>
      </c>
      <c r="J28" s="10">
        <v>150</v>
      </c>
      <c r="K28" s="10">
        <v>150</v>
      </c>
      <c r="L28" s="10">
        <v>150</v>
      </c>
      <c r="M28" s="15"/>
    </row>
    <row r="29" spans="2:13">
      <c r="B29" s="9">
        <v>4140</v>
      </c>
      <c r="C29" s="9" t="s">
        <v>39</v>
      </c>
      <c r="D29" s="10"/>
      <c r="E29" s="10">
        <v>2130.42</v>
      </c>
      <c r="F29" s="9"/>
      <c r="G29" s="9"/>
      <c r="H29" s="10">
        <v>0</v>
      </c>
      <c r="I29" s="10">
        <v>0</v>
      </c>
      <c r="J29" s="10">
        <v>0</v>
      </c>
      <c r="K29" s="10">
        <v>0</v>
      </c>
      <c r="L29" s="10">
        <v>1500</v>
      </c>
    </row>
    <row r="30" spans="2:13">
      <c r="B30" s="9">
        <v>4150</v>
      </c>
      <c r="C30" s="9" t="s">
        <v>20</v>
      </c>
      <c r="D30" s="10"/>
      <c r="E30" s="10">
        <v>76.209999999999994</v>
      </c>
      <c r="F30" s="9"/>
      <c r="G30" s="9"/>
      <c r="H30" s="10">
        <v>80</v>
      </c>
      <c r="I30" s="10">
        <v>100</v>
      </c>
      <c r="J30" s="10">
        <v>100</v>
      </c>
      <c r="K30" s="10">
        <v>100</v>
      </c>
      <c r="L30" s="10">
        <v>100</v>
      </c>
    </row>
    <row r="31" spans="2:13">
      <c r="B31" s="9"/>
      <c r="C31" s="9" t="s">
        <v>33</v>
      </c>
      <c r="D31" s="10"/>
      <c r="E31" s="10"/>
      <c r="F31" s="9"/>
      <c r="G31" s="9"/>
      <c r="H31" s="10">
        <v>0</v>
      </c>
      <c r="I31" s="10">
        <v>6100</v>
      </c>
      <c r="J31" s="10">
        <v>0</v>
      </c>
      <c r="K31" s="10">
        <v>0</v>
      </c>
      <c r="L31" s="10">
        <v>0</v>
      </c>
    </row>
    <row r="32" spans="2:13">
      <c r="B32" s="9"/>
      <c r="C32" s="9" t="s">
        <v>46</v>
      </c>
      <c r="D32" s="10"/>
      <c r="E32" s="10"/>
      <c r="F32" s="9"/>
      <c r="G32" s="9"/>
      <c r="H32" s="10">
        <v>0</v>
      </c>
      <c r="I32" s="10">
        <v>1000</v>
      </c>
      <c r="J32" s="10">
        <v>1000</v>
      </c>
      <c r="K32" s="10">
        <v>1000</v>
      </c>
      <c r="L32" s="10">
        <v>1000</v>
      </c>
    </row>
    <row r="33" spans="2:12">
      <c r="B33" s="9"/>
      <c r="C33" s="9"/>
      <c r="D33" s="10"/>
      <c r="E33" s="10"/>
      <c r="F33" s="9"/>
      <c r="G33" s="9"/>
      <c r="H33" s="10"/>
      <c r="I33" s="10"/>
      <c r="J33" s="10"/>
      <c r="K33" s="10"/>
      <c r="L33" s="10"/>
    </row>
    <row r="34" spans="2:12">
      <c r="B34" s="9"/>
      <c r="C34" s="9"/>
      <c r="D34" s="10"/>
      <c r="E34" s="10"/>
      <c r="F34" s="9"/>
      <c r="G34" s="9"/>
      <c r="H34" s="10"/>
      <c r="I34" s="10"/>
      <c r="J34" s="10"/>
      <c r="K34" s="10"/>
      <c r="L34" s="10"/>
    </row>
    <row r="35" spans="2:12">
      <c r="B35" s="9"/>
      <c r="C35" s="9" t="s">
        <v>21</v>
      </c>
      <c r="D35" s="10">
        <f>SUM(D14:D34)</f>
        <v>2315.42</v>
      </c>
      <c r="E35" s="10">
        <f>SUM(E14:E34)</f>
        <v>4790.45</v>
      </c>
      <c r="F35" s="9"/>
      <c r="G35" s="9"/>
      <c r="H35" s="10">
        <f>SUM(H14:H34)</f>
        <v>3200</v>
      </c>
      <c r="I35" s="10">
        <f>SUM(I14:I34)</f>
        <v>10400</v>
      </c>
      <c r="J35" s="10">
        <f>SUM(J14:J34)</f>
        <v>4600</v>
      </c>
      <c r="K35" s="10">
        <f>SUM(K14:K34)</f>
        <v>4950</v>
      </c>
      <c r="L35" s="10">
        <f>SUM(L14:L34)</f>
        <v>6850</v>
      </c>
    </row>
    <row r="36" spans="2:12">
      <c r="H36" s="1"/>
      <c r="I36" s="1"/>
      <c r="J36" s="1"/>
      <c r="K36" s="1"/>
      <c r="L36" s="1"/>
    </row>
    <row r="37" spans="2:12">
      <c r="B37" s="11" t="s">
        <v>28</v>
      </c>
      <c r="C37" s="12" t="s">
        <v>29</v>
      </c>
      <c r="D37" s="10">
        <f>D11-D35</f>
        <v>787.61999999999989</v>
      </c>
      <c r="E37" s="10">
        <f>E11-E35</f>
        <v>472.3100000000004</v>
      </c>
      <c r="F37" s="9"/>
      <c r="G37" s="9"/>
      <c r="H37" s="10">
        <f>H11-H35</f>
        <v>-400</v>
      </c>
      <c r="I37" s="10">
        <f>I11-I35</f>
        <v>-3550</v>
      </c>
      <c r="J37" s="10">
        <f>J11-J35</f>
        <v>-1350</v>
      </c>
      <c r="K37" s="10">
        <f>K11-K35</f>
        <v>-1700</v>
      </c>
      <c r="L37" s="10">
        <f>L11-L35</f>
        <v>-3600</v>
      </c>
    </row>
    <row r="38" spans="2:12" s="2" customFormat="1">
      <c r="D38" s="5">
        <v>2012</v>
      </c>
      <c r="E38" s="5">
        <v>2013</v>
      </c>
      <c r="F38" s="5"/>
      <c r="G38" s="5"/>
      <c r="H38" s="5">
        <v>2014</v>
      </c>
      <c r="I38" s="5">
        <v>2015</v>
      </c>
      <c r="J38" s="5">
        <v>2016</v>
      </c>
      <c r="K38" s="5">
        <v>2017</v>
      </c>
      <c r="L38" s="5">
        <v>2018</v>
      </c>
    </row>
    <row r="39" spans="2:12">
      <c r="B39" t="s">
        <v>22</v>
      </c>
      <c r="D39" s="1">
        <v>72.28</v>
      </c>
      <c r="E39" s="1">
        <v>290.89999999999998</v>
      </c>
    </row>
    <row r="40" spans="2:12">
      <c r="B40" t="s">
        <v>23</v>
      </c>
      <c r="D40" s="1">
        <v>0</v>
      </c>
      <c r="E40" s="1">
        <v>0</v>
      </c>
    </row>
    <row r="41" spans="2:12" ht="13.5" thickBot="1">
      <c r="B41" t="s">
        <v>24</v>
      </c>
      <c r="D41" s="1">
        <v>12340.38</v>
      </c>
      <c r="E41" s="1">
        <v>12592.07</v>
      </c>
    </row>
    <row r="42" spans="2:12" ht="13.5" thickBot="1">
      <c r="B42" t="s">
        <v>25</v>
      </c>
      <c r="D42" s="1">
        <v>12412.66</v>
      </c>
      <c r="E42" s="1">
        <v>12882.97</v>
      </c>
      <c r="H42" s="13">
        <f>E42+H37</f>
        <v>12482.97</v>
      </c>
      <c r="I42" s="14">
        <f>H42+I37</f>
        <v>8932.9699999999993</v>
      </c>
      <c r="J42" s="14">
        <f>I42+J37</f>
        <v>7582.9699999999993</v>
      </c>
      <c r="K42" s="14">
        <f>J42+K37</f>
        <v>5882.9699999999993</v>
      </c>
      <c r="L42" s="14">
        <f>K42+L37</f>
        <v>2282.9699999999993</v>
      </c>
    </row>
    <row r="43" spans="2:12" ht="13.5" thickBot="1">
      <c r="C43" t="s">
        <v>40</v>
      </c>
      <c r="E43" s="1">
        <f>E42-D42</f>
        <v>470.30999999999949</v>
      </c>
      <c r="H43" s="1">
        <v>4000</v>
      </c>
      <c r="I43" s="1">
        <v>4000</v>
      </c>
      <c r="J43" s="1">
        <v>4000</v>
      </c>
      <c r="K43" s="1">
        <v>4000</v>
      </c>
      <c r="L43" s="1">
        <v>4000</v>
      </c>
    </row>
    <row r="44" spans="2:12" ht="13.5" thickBot="1">
      <c r="C44" t="s">
        <v>41</v>
      </c>
      <c r="H44" s="13">
        <f>H42-H43</f>
        <v>8482.9699999999993</v>
      </c>
      <c r="I44" s="18">
        <f>I42-I43</f>
        <v>4932.9699999999993</v>
      </c>
      <c r="J44" s="18">
        <f>J42-J43</f>
        <v>3582.9699999999993</v>
      </c>
      <c r="K44" s="18">
        <f>K42-K43</f>
        <v>1882.9699999999993</v>
      </c>
      <c r="L44" s="19">
        <f>L42-L43</f>
        <v>-1717.0300000000007</v>
      </c>
    </row>
  </sheetData>
  <phoneticPr fontId="4" type="noConversion"/>
  <pageMargins left="0.12" right="0.12" top="0.12" bottom="0.12" header="0.12" footer="0.12"/>
  <pageSetup paperSize="9" orientation="landscape" horizontalDpi="4294967295" verticalDpi="429496729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4844-0D47-4C10-870D-858D249CC765}">
  <dimension ref="A1:F27"/>
  <sheetViews>
    <sheetView tabSelected="1" workbookViewId="0">
      <selection activeCell="H32" sqref="H32"/>
    </sheetView>
  </sheetViews>
  <sheetFormatPr defaultRowHeight="12.75"/>
  <cols>
    <col min="1" max="1" width="11.140625" style="96" customWidth="1"/>
    <col min="2" max="2" width="50" style="94" customWidth="1"/>
    <col min="3" max="6" width="16.7109375" style="95" customWidth="1"/>
  </cols>
  <sheetData>
    <row r="1" spans="1:6">
      <c r="A1" s="152" t="s">
        <v>101</v>
      </c>
      <c r="B1" s="153"/>
      <c r="C1" s="154"/>
      <c r="D1" s="154"/>
      <c r="E1" s="154"/>
      <c r="F1" s="154"/>
    </row>
    <row r="2" spans="1:6">
      <c r="A2" s="155"/>
      <c r="B2" s="153"/>
      <c r="C2" s="154"/>
      <c r="D2" s="154"/>
      <c r="E2" s="154"/>
      <c r="F2" s="154"/>
    </row>
    <row r="3" spans="1:6" ht="16.5">
      <c r="A3" s="97" t="s">
        <v>102</v>
      </c>
      <c r="B3" s="98" t="s">
        <v>4</v>
      </c>
      <c r="C3" s="99" t="s">
        <v>103</v>
      </c>
      <c r="D3" s="99" t="s">
        <v>104</v>
      </c>
      <c r="E3" s="99" t="s">
        <v>105</v>
      </c>
      <c r="F3" s="99" t="s">
        <v>106</v>
      </c>
    </row>
    <row r="4" spans="1:6">
      <c r="A4" s="100">
        <v>1110</v>
      </c>
      <c r="B4" s="94" t="s">
        <v>107</v>
      </c>
      <c r="C4" s="101">
        <v>0</v>
      </c>
      <c r="D4" s="101">
        <v>0</v>
      </c>
      <c r="E4" s="101">
        <v>466.63</v>
      </c>
      <c r="F4" s="101">
        <v>0</v>
      </c>
    </row>
    <row r="5" spans="1:6">
      <c r="A5" s="100">
        <v>1200</v>
      </c>
      <c r="B5" s="94" t="s">
        <v>108</v>
      </c>
      <c r="C5" s="101">
        <v>0</v>
      </c>
      <c r="D5" s="101">
        <v>0</v>
      </c>
      <c r="E5" s="101">
        <v>23174.73</v>
      </c>
      <c r="F5" s="101">
        <v>0</v>
      </c>
    </row>
    <row r="6" spans="1:6">
      <c r="A6" s="100">
        <v>1550</v>
      </c>
      <c r="B6" s="94" t="s">
        <v>171</v>
      </c>
      <c r="C6" s="101">
        <v>0</v>
      </c>
      <c r="D6" s="101">
        <v>0</v>
      </c>
      <c r="E6" s="101">
        <v>0</v>
      </c>
      <c r="F6" s="101">
        <v>500</v>
      </c>
    </row>
    <row r="7" spans="1:6">
      <c r="A7" s="100">
        <v>2000</v>
      </c>
      <c r="B7" s="94" t="s">
        <v>109</v>
      </c>
      <c r="C7" s="101">
        <v>0</v>
      </c>
      <c r="D7" s="101">
        <v>0</v>
      </c>
      <c r="E7" s="101">
        <v>0</v>
      </c>
      <c r="F7" s="101">
        <v>8141.36</v>
      </c>
    </row>
    <row r="8" spans="1:6">
      <c r="A8" s="100">
        <v>2500</v>
      </c>
      <c r="B8" s="94" t="s">
        <v>172</v>
      </c>
      <c r="C8" s="101">
        <v>0</v>
      </c>
      <c r="D8" s="101">
        <v>0</v>
      </c>
      <c r="E8" s="101">
        <v>0</v>
      </c>
      <c r="F8" s="101">
        <v>7500</v>
      </c>
    </row>
    <row r="9" spans="1:6">
      <c r="A9" s="100">
        <v>2600</v>
      </c>
      <c r="B9" s="94" t="s">
        <v>173</v>
      </c>
      <c r="C9" s="101">
        <v>0</v>
      </c>
      <c r="D9" s="101">
        <v>0</v>
      </c>
      <c r="E9" s="101">
        <v>0</v>
      </c>
      <c r="F9" s="101">
        <v>7500</v>
      </c>
    </row>
    <row r="10" spans="1:6">
      <c r="A10" s="100">
        <v>3000</v>
      </c>
      <c r="B10" s="94" t="s">
        <v>110</v>
      </c>
      <c r="C10" s="101">
        <v>0</v>
      </c>
      <c r="D10" s="101">
        <v>5768.5</v>
      </c>
      <c r="E10" s="101">
        <v>0</v>
      </c>
      <c r="F10" s="101">
        <v>0</v>
      </c>
    </row>
    <row r="11" spans="1:6">
      <c r="A11" s="100">
        <v>3010</v>
      </c>
      <c r="B11" s="94" t="s">
        <v>174</v>
      </c>
      <c r="C11" s="101">
        <v>0</v>
      </c>
      <c r="D11" s="101">
        <v>148.78</v>
      </c>
      <c r="E11" s="101">
        <v>0</v>
      </c>
      <c r="F11" s="101">
        <v>0</v>
      </c>
    </row>
    <row r="12" spans="1:6">
      <c r="A12" s="100">
        <v>4020</v>
      </c>
      <c r="B12" s="94" t="s">
        <v>111</v>
      </c>
      <c r="C12" s="101">
        <v>539.25</v>
      </c>
      <c r="D12" s="101">
        <v>0</v>
      </c>
      <c r="E12" s="101">
        <v>0</v>
      </c>
      <c r="F12" s="101">
        <v>0</v>
      </c>
    </row>
    <row r="13" spans="1:6">
      <c r="A13" s="100">
        <v>4025</v>
      </c>
      <c r="B13" s="94" t="s">
        <v>112</v>
      </c>
      <c r="C13" s="101">
        <v>471.45</v>
      </c>
      <c r="D13" s="101">
        <v>0</v>
      </c>
      <c r="E13" s="101">
        <v>0</v>
      </c>
      <c r="F13" s="101">
        <v>0</v>
      </c>
    </row>
    <row r="14" spans="1:6">
      <c r="A14" s="100">
        <v>4040</v>
      </c>
      <c r="B14" s="94" t="s">
        <v>113</v>
      </c>
      <c r="C14" s="101">
        <v>2731</v>
      </c>
      <c r="D14" s="101">
        <v>0</v>
      </c>
      <c r="E14" s="101">
        <v>0</v>
      </c>
      <c r="F14" s="101">
        <v>0</v>
      </c>
    </row>
    <row r="15" spans="1:6">
      <c r="A15" s="100">
        <v>4055</v>
      </c>
      <c r="B15" s="94" t="s">
        <v>114</v>
      </c>
      <c r="C15" s="101">
        <v>73.2</v>
      </c>
      <c r="D15" s="101">
        <v>0</v>
      </c>
      <c r="E15" s="101">
        <v>0</v>
      </c>
      <c r="F15" s="101">
        <v>0</v>
      </c>
    </row>
    <row r="16" spans="1:6">
      <c r="A16" s="100">
        <v>4060</v>
      </c>
      <c r="B16" s="94" t="s">
        <v>175</v>
      </c>
      <c r="C16" s="101">
        <v>48</v>
      </c>
      <c r="D16" s="101">
        <v>0</v>
      </c>
      <c r="E16" s="101">
        <v>0</v>
      </c>
      <c r="F16" s="101">
        <v>0</v>
      </c>
    </row>
    <row r="17" spans="1:6">
      <c r="A17" s="100">
        <v>4070</v>
      </c>
      <c r="B17" s="94" t="s">
        <v>176</v>
      </c>
      <c r="C17" s="101">
        <v>87.34</v>
      </c>
      <c r="D17" s="101">
        <v>0</v>
      </c>
      <c r="E17" s="101">
        <v>0</v>
      </c>
      <c r="F17" s="101">
        <v>0</v>
      </c>
    </row>
    <row r="18" spans="1:6">
      <c r="A18" s="100">
        <v>4095</v>
      </c>
      <c r="B18" s="94" t="s">
        <v>177</v>
      </c>
      <c r="C18" s="101">
        <v>44.2</v>
      </c>
      <c r="D18" s="101">
        <v>0</v>
      </c>
      <c r="E18" s="101">
        <v>0</v>
      </c>
      <c r="F18" s="101">
        <v>0</v>
      </c>
    </row>
    <row r="19" spans="1:6">
      <c r="A19" s="100">
        <v>4120</v>
      </c>
      <c r="B19" s="94" t="s">
        <v>115</v>
      </c>
      <c r="C19" s="101">
        <v>314.58</v>
      </c>
      <c r="D19" s="101">
        <v>0</v>
      </c>
      <c r="E19" s="101">
        <v>0</v>
      </c>
      <c r="F19" s="101">
        <v>0</v>
      </c>
    </row>
    <row r="20" spans="1:6">
      <c r="A20" s="100">
        <v>4150</v>
      </c>
      <c r="B20" s="94" t="s">
        <v>116</v>
      </c>
      <c r="C20" s="101">
        <v>269.67</v>
      </c>
      <c r="D20" s="101">
        <v>0</v>
      </c>
      <c r="E20" s="101">
        <v>0</v>
      </c>
      <c r="F20" s="101">
        <v>0</v>
      </c>
    </row>
    <row r="21" spans="1:6">
      <c r="A21" s="100">
        <v>4160</v>
      </c>
      <c r="B21" s="94" t="s">
        <v>99</v>
      </c>
      <c r="C21" s="101">
        <v>220.9</v>
      </c>
      <c r="D21" s="101">
        <v>0</v>
      </c>
      <c r="E21" s="101">
        <v>0</v>
      </c>
      <c r="F21" s="101">
        <v>0</v>
      </c>
    </row>
    <row r="22" spans="1:6">
      <c r="A22" s="100">
        <v>4165</v>
      </c>
      <c r="B22" s="94" t="s">
        <v>117</v>
      </c>
      <c r="C22" s="101">
        <v>384</v>
      </c>
      <c r="D22" s="101">
        <v>0</v>
      </c>
      <c r="E22" s="101">
        <v>0</v>
      </c>
      <c r="F22" s="101">
        <v>0</v>
      </c>
    </row>
    <row r="23" spans="1:6">
      <c r="A23" s="100">
        <v>4175</v>
      </c>
      <c r="B23" s="94" t="s">
        <v>118</v>
      </c>
      <c r="C23" s="101">
        <v>162</v>
      </c>
      <c r="D23" s="101">
        <v>0</v>
      </c>
      <c r="E23" s="101">
        <v>0</v>
      </c>
      <c r="F23" s="101">
        <v>0</v>
      </c>
    </row>
    <row r="24" spans="1:6">
      <c r="A24" s="100">
        <v>9999</v>
      </c>
      <c r="B24" s="94" t="s">
        <v>454</v>
      </c>
      <c r="C24" s="101">
        <v>571.69000000000005</v>
      </c>
      <c r="D24" s="101">
        <v>0</v>
      </c>
      <c r="E24" s="101">
        <v>0</v>
      </c>
      <c r="F24" s="101">
        <v>0</v>
      </c>
    </row>
    <row r="25" spans="1:6">
      <c r="A25" s="102"/>
      <c r="B25" s="103" t="s">
        <v>119</v>
      </c>
      <c r="C25" s="103">
        <v>5917.28</v>
      </c>
      <c r="D25" s="103">
        <v>5917.28</v>
      </c>
      <c r="E25" s="103">
        <v>23641.360000000001</v>
      </c>
      <c r="F25" s="103">
        <v>23641.360000000001</v>
      </c>
    </row>
    <row r="26" spans="1:6">
      <c r="A26" s="102"/>
      <c r="B26" s="103" t="s">
        <v>120</v>
      </c>
      <c r="C26" s="103">
        <v>0</v>
      </c>
      <c r="D26" s="103">
        <v>0</v>
      </c>
      <c r="E26" s="103">
        <v>0</v>
      </c>
      <c r="F26" s="103">
        <v>0</v>
      </c>
    </row>
    <row r="27" spans="1:6">
      <c r="A27" s="102"/>
      <c r="B27" s="103" t="s">
        <v>121</v>
      </c>
      <c r="C27" s="103">
        <v>5917.28</v>
      </c>
      <c r="D27" s="103">
        <v>5917.28</v>
      </c>
      <c r="E27" s="103">
        <v>23641.360000000001</v>
      </c>
      <c r="F27" s="103">
        <v>23641.360000000001</v>
      </c>
    </row>
  </sheetData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Normal="100" workbookViewId="0">
      <selection activeCell="B3" sqref="B3:F39"/>
    </sheetView>
  </sheetViews>
  <sheetFormatPr defaultColWidth="8.85546875" defaultRowHeight="12.75"/>
  <cols>
    <col min="1" max="1" width="12.140625" customWidth="1"/>
    <col min="2" max="2" width="7.140625" customWidth="1"/>
    <col min="3" max="3" width="27.42578125" bestFit="1" customWidth="1"/>
    <col min="4" max="4" width="10.7109375" style="1" customWidth="1"/>
    <col min="5" max="5" width="10.42578125" customWidth="1"/>
  </cols>
  <sheetData>
    <row r="1" spans="1:5" ht="20.25">
      <c r="A1" s="4" t="s">
        <v>0</v>
      </c>
      <c r="E1" s="3"/>
    </row>
    <row r="2" spans="1:5" ht="20.25">
      <c r="A2" s="4" t="s">
        <v>52</v>
      </c>
      <c r="E2" s="3"/>
    </row>
    <row r="3" spans="1:5" s="2" customFormat="1" ht="18">
      <c r="A3" s="6" t="s">
        <v>1</v>
      </c>
      <c r="B3" s="20" t="s">
        <v>3</v>
      </c>
      <c r="C3" s="20" t="s">
        <v>4</v>
      </c>
      <c r="D3" s="21">
        <v>2015</v>
      </c>
      <c r="E3" s="21">
        <v>2016</v>
      </c>
    </row>
    <row r="4" spans="1:5" ht="18">
      <c r="B4" s="22">
        <v>3000</v>
      </c>
      <c r="C4" s="22" t="s">
        <v>36</v>
      </c>
      <c r="D4" s="23">
        <v>3407.3</v>
      </c>
      <c r="E4" s="23">
        <v>3200</v>
      </c>
    </row>
    <row r="5" spans="1:5" ht="18">
      <c r="B5" s="22">
        <v>3000</v>
      </c>
      <c r="C5" s="22" t="s">
        <v>37</v>
      </c>
      <c r="D5" s="23"/>
      <c r="E5" s="23">
        <v>200</v>
      </c>
    </row>
    <row r="6" spans="1:5" ht="18">
      <c r="B6" s="22">
        <v>3010</v>
      </c>
      <c r="C6" s="22" t="s">
        <v>5</v>
      </c>
      <c r="D6" s="23">
        <v>190.5</v>
      </c>
      <c r="E6" s="23">
        <v>100</v>
      </c>
    </row>
    <row r="7" spans="1:5" ht="18">
      <c r="B7" s="22">
        <v>3020</v>
      </c>
      <c r="C7" s="22" t="s">
        <v>6</v>
      </c>
      <c r="D7" s="23">
        <v>500</v>
      </c>
      <c r="E7" s="23">
        <v>500</v>
      </c>
    </row>
    <row r="8" spans="1:5" ht="18">
      <c r="B8" s="22">
        <v>3030</v>
      </c>
      <c r="C8" s="22" t="s">
        <v>7</v>
      </c>
      <c r="D8" s="23">
        <v>0</v>
      </c>
      <c r="E8" s="23">
        <v>300</v>
      </c>
    </row>
    <row r="9" spans="1:5" ht="18">
      <c r="B9" s="22">
        <v>3040</v>
      </c>
      <c r="C9" s="22" t="s">
        <v>8</v>
      </c>
      <c r="D9" s="23">
        <v>1360</v>
      </c>
      <c r="E9" s="23">
        <v>0</v>
      </c>
    </row>
    <row r="10" spans="1:5" ht="18">
      <c r="B10" s="22">
        <v>3050</v>
      </c>
      <c r="C10" s="22"/>
      <c r="D10" s="23"/>
      <c r="E10" s="23"/>
    </row>
    <row r="11" spans="1:5" ht="18">
      <c r="B11" s="22"/>
      <c r="C11" s="22"/>
      <c r="D11" s="23"/>
      <c r="E11" s="23"/>
    </row>
    <row r="12" spans="1:5" ht="18">
      <c r="B12" s="22"/>
      <c r="C12" s="22"/>
      <c r="D12" s="23"/>
      <c r="E12" s="23"/>
    </row>
    <row r="13" spans="1:5" ht="18">
      <c r="B13" s="22"/>
      <c r="C13" s="22"/>
      <c r="D13" s="23"/>
      <c r="E13" s="23"/>
    </row>
    <row r="14" spans="1:5" ht="18">
      <c r="B14" s="22"/>
      <c r="C14" s="22" t="s">
        <v>21</v>
      </c>
      <c r="D14" s="23">
        <f>SUM(D4:D13)</f>
        <v>5457.8</v>
      </c>
      <c r="E14" s="23">
        <f>SUM(E4:E13)</f>
        <v>4300</v>
      </c>
    </row>
    <row r="15" spans="1:5" ht="18">
      <c r="B15" s="24"/>
      <c r="C15" s="24"/>
      <c r="D15" s="25"/>
      <c r="E15" s="24"/>
    </row>
    <row r="16" spans="1:5" s="2" customFormat="1" ht="18">
      <c r="A16" s="6" t="s">
        <v>2</v>
      </c>
      <c r="B16" s="20" t="s">
        <v>3</v>
      </c>
      <c r="C16" s="20" t="s">
        <v>27</v>
      </c>
      <c r="D16" s="21">
        <f>D3</f>
        <v>2015</v>
      </c>
      <c r="E16" s="21">
        <f>E3</f>
        <v>2016</v>
      </c>
    </row>
    <row r="17" spans="1:5" s="2" customFormat="1" ht="18">
      <c r="A17" s="6"/>
      <c r="B17" s="20">
        <v>4000</v>
      </c>
      <c r="C17" s="20" t="s">
        <v>47</v>
      </c>
      <c r="D17" s="23">
        <v>66.900000000000006</v>
      </c>
      <c r="E17" s="23">
        <v>150</v>
      </c>
    </row>
    <row r="18" spans="1:5" ht="18">
      <c r="B18" s="22">
        <v>4010</v>
      </c>
      <c r="C18" s="22" t="s">
        <v>10</v>
      </c>
      <c r="D18" s="23">
        <v>37.5</v>
      </c>
      <c r="E18" s="23">
        <v>100</v>
      </c>
    </row>
    <row r="19" spans="1:5" ht="18">
      <c r="B19" s="22">
        <v>4020</v>
      </c>
      <c r="C19" s="22" t="s">
        <v>11</v>
      </c>
      <c r="D19" s="23">
        <v>351.14</v>
      </c>
      <c r="E19" s="23">
        <v>450</v>
      </c>
    </row>
    <row r="20" spans="1:5" ht="18">
      <c r="B20" s="22">
        <v>4030</v>
      </c>
      <c r="C20" s="22" t="s">
        <v>12</v>
      </c>
      <c r="D20" s="23">
        <v>-32</v>
      </c>
      <c r="E20" s="23">
        <v>100</v>
      </c>
    </row>
    <row r="21" spans="1:5" ht="18">
      <c r="B21" s="22">
        <v>4040</v>
      </c>
      <c r="C21" s="22" t="s">
        <v>34</v>
      </c>
      <c r="D21" s="23">
        <v>1519</v>
      </c>
      <c r="E21" s="23">
        <v>1500</v>
      </c>
    </row>
    <row r="22" spans="1:5" ht="18">
      <c r="B22" s="22">
        <v>4040</v>
      </c>
      <c r="C22" s="22" t="s">
        <v>35</v>
      </c>
      <c r="D22" s="23"/>
      <c r="E22" s="23">
        <v>100</v>
      </c>
    </row>
    <row r="23" spans="1:5" ht="18">
      <c r="B23" s="22">
        <v>4050</v>
      </c>
      <c r="C23" s="22" t="s">
        <v>31</v>
      </c>
      <c r="D23" s="23">
        <v>54.73</v>
      </c>
      <c r="E23" s="23">
        <v>100</v>
      </c>
    </row>
    <row r="24" spans="1:5" ht="18">
      <c r="B24" s="22">
        <v>4050</v>
      </c>
      <c r="C24" s="22" t="s">
        <v>30</v>
      </c>
      <c r="D24" s="23">
        <v>0</v>
      </c>
      <c r="E24" s="23">
        <v>100</v>
      </c>
    </row>
    <row r="25" spans="1:5" ht="18">
      <c r="B25" s="22">
        <v>4060</v>
      </c>
      <c r="C25" s="22" t="s">
        <v>13</v>
      </c>
      <c r="D25" s="23">
        <v>0</v>
      </c>
      <c r="E25" s="23">
        <v>100</v>
      </c>
    </row>
    <row r="26" spans="1:5" ht="18">
      <c r="B26" s="22">
        <v>4070</v>
      </c>
      <c r="C26" s="22" t="s">
        <v>14</v>
      </c>
      <c r="D26" s="23">
        <v>56.06</v>
      </c>
      <c r="E26" s="23">
        <v>100</v>
      </c>
    </row>
    <row r="27" spans="1:5" ht="18">
      <c r="B27" s="22">
        <v>4080</v>
      </c>
      <c r="C27" s="22" t="s">
        <v>15</v>
      </c>
      <c r="D27" s="23"/>
      <c r="E27" s="23">
        <v>100</v>
      </c>
    </row>
    <row r="28" spans="1:5" ht="18">
      <c r="B28" s="22">
        <v>4090</v>
      </c>
      <c r="C28" s="22" t="s">
        <v>16</v>
      </c>
      <c r="D28" s="23"/>
      <c r="E28" s="23">
        <v>100</v>
      </c>
    </row>
    <row r="29" spans="1:5" ht="18">
      <c r="B29" s="22">
        <v>4100</v>
      </c>
      <c r="C29" s="22" t="s">
        <v>17</v>
      </c>
      <c r="D29" s="23"/>
      <c r="E29" s="23">
        <v>100</v>
      </c>
    </row>
    <row r="30" spans="1:5" ht="18">
      <c r="B30" s="22">
        <v>4110</v>
      </c>
      <c r="C30" s="22" t="s">
        <v>18</v>
      </c>
      <c r="D30" s="23">
        <v>0</v>
      </c>
      <c r="E30" s="23">
        <v>300</v>
      </c>
    </row>
    <row r="31" spans="1:5" ht="18">
      <c r="B31" s="22">
        <v>4120</v>
      </c>
      <c r="C31" s="22" t="s">
        <v>51</v>
      </c>
      <c r="D31" s="23">
        <v>185.8</v>
      </c>
      <c r="E31" s="23">
        <v>150</v>
      </c>
    </row>
    <row r="32" spans="1:5" ht="18">
      <c r="B32" s="22">
        <v>4140</v>
      </c>
      <c r="C32" s="22" t="s">
        <v>48</v>
      </c>
      <c r="D32" s="23">
        <v>0</v>
      </c>
      <c r="E32" s="23">
        <v>100</v>
      </c>
    </row>
    <row r="33" spans="2:5" ht="18">
      <c r="B33" s="22">
        <v>4150</v>
      </c>
      <c r="C33" s="22" t="s">
        <v>20</v>
      </c>
      <c r="D33" s="23">
        <v>0</v>
      </c>
      <c r="E33" s="23">
        <v>100</v>
      </c>
    </row>
    <row r="34" spans="2:5" ht="18">
      <c r="B34" s="22"/>
      <c r="C34" s="22" t="s">
        <v>49</v>
      </c>
      <c r="D34" s="23">
        <v>893.82</v>
      </c>
      <c r="E34" s="23">
        <v>1000</v>
      </c>
    </row>
    <row r="35" spans="2:5" ht="18">
      <c r="B35" s="22"/>
      <c r="C35" s="22" t="s">
        <v>50</v>
      </c>
      <c r="D35" s="23"/>
      <c r="E35" s="23">
        <v>0</v>
      </c>
    </row>
    <row r="36" spans="2:5" ht="18">
      <c r="B36" s="22"/>
      <c r="C36" s="22"/>
      <c r="D36" s="23"/>
      <c r="E36" s="23"/>
    </row>
    <row r="37" spans="2:5" ht="18">
      <c r="B37" s="22"/>
      <c r="C37" s="22"/>
      <c r="D37" s="23"/>
      <c r="E37" s="23"/>
    </row>
    <row r="38" spans="2:5" ht="18">
      <c r="B38" s="22"/>
      <c r="C38" s="22"/>
      <c r="D38" s="23"/>
      <c r="E38" s="23"/>
    </row>
    <row r="39" spans="2:5" ht="18">
      <c r="B39" s="22"/>
      <c r="C39" s="22" t="s">
        <v>21</v>
      </c>
      <c r="D39" s="23">
        <f>SUM(D17:D38)</f>
        <v>3132.9500000000003</v>
      </c>
      <c r="E39" s="23">
        <f>SUM(E17:E38)</f>
        <v>4750</v>
      </c>
    </row>
    <row r="40" spans="2:5" ht="18">
      <c r="B40" s="24"/>
      <c r="C40" s="24"/>
      <c r="D40" s="25"/>
      <c r="E40" s="25"/>
    </row>
    <row r="41" spans="2:5" ht="18">
      <c r="B41" s="26" t="s">
        <v>28</v>
      </c>
      <c r="C41" s="27" t="s">
        <v>29</v>
      </c>
      <c r="D41" s="23">
        <f>D14-D39</f>
        <v>2324.85</v>
      </c>
      <c r="E41" s="23">
        <f>E14-E39</f>
        <v>-450</v>
      </c>
    </row>
    <row r="42" spans="2:5" s="2" customFormat="1" ht="18">
      <c r="B42" s="28"/>
      <c r="C42" s="28"/>
      <c r="D42" s="29">
        <f>D3</f>
        <v>2015</v>
      </c>
      <c r="E42" s="29">
        <f>E3</f>
        <v>2016</v>
      </c>
    </row>
    <row r="46" spans="2:5">
      <c r="E46" s="1"/>
    </row>
    <row r="47" spans="2:5">
      <c r="E47" s="1"/>
    </row>
    <row r="48" spans="2:5">
      <c r="E48" s="1"/>
    </row>
    <row r="49" customFormat="1"/>
  </sheetData>
  <phoneticPr fontId="4" type="noConversion"/>
  <pageMargins left="0" right="0" top="0" bottom="0" header="0" footer="0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>
      <selection activeCell="B3" sqref="B3:F39"/>
    </sheetView>
  </sheetViews>
  <sheetFormatPr defaultColWidth="8.85546875" defaultRowHeight="12.75"/>
  <cols>
    <col min="1" max="1" width="12.140625" customWidth="1"/>
    <col min="2" max="2" width="7.140625" customWidth="1"/>
    <col min="3" max="3" width="27.42578125" bestFit="1" customWidth="1"/>
    <col min="4" max="4" width="10.7109375" style="1" customWidth="1"/>
    <col min="5" max="5" width="10.42578125" customWidth="1"/>
  </cols>
  <sheetData>
    <row r="1" spans="1:5" ht="20.25">
      <c r="A1" s="4" t="s">
        <v>0</v>
      </c>
      <c r="E1" s="3"/>
    </row>
    <row r="2" spans="1:5" ht="20.25">
      <c r="A2" s="4" t="s">
        <v>52</v>
      </c>
      <c r="E2" s="3"/>
    </row>
    <row r="3" spans="1:5" s="2" customFormat="1" ht="18">
      <c r="A3" s="6" t="s">
        <v>1</v>
      </c>
      <c r="B3" s="20" t="s">
        <v>3</v>
      </c>
      <c r="C3" s="20" t="s">
        <v>4</v>
      </c>
      <c r="D3" s="21">
        <v>2015</v>
      </c>
      <c r="E3" s="21">
        <v>2016</v>
      </c>
    </row>
    <row r="4" spans="1:5" ht="18">
      <c r="B4" s="22">
        <v>3000</v>
      </c>
      <c r="C4" s="22" t="s">
        <v>36</v>
      </c>
      <c r="D4" s="23">
        <v>3407.3</v>
      </c>
      <c r="E4" s="23">
        <v>3200</v>
      </c>
    </row>
    <row r="5" spans="1:5" ht="18">
      <c r="B5" s="22">
        <v>3000</v>
      </c>
      <c r="C5" s="22" t="s">
        <v>37</v>
      </c>
      <c r="D5" s="23"/>
      <c r="E5" s="23">
        <v>200</v>
      </c>
    </row>
    <row r="6" spans="1:5" ht="18">
      <c r="B6" s="22">
        <v>3010</v>
      </c>
      <c r="C6" s="22" t="s">
        <v>5</v>
      </c>
      <c r="D6" s="23">
        <v>190.5</v>
      </c>
      <c r="E6" s="23">
        <v>100</v>
      </c>
    </row>
    <row r="7" spans="1:5" ht="18">
      <c r="B7" s="22">
        <v>3020</v>
      </c>
      <c r="C7" s="22" t="s">
        <v>6</v>
      </c>
      <c r="D7" s="23">
        <v>500</v>
      </c>
      <c r="E7" s="23">
        <v>500</v>
      </c>
    </row>
    <row r="8" spans="1:5" ht="18">
      <c r="B8" s="22">
        <v>3030</v>
      </c>
      <c r="C8" s="22" t="s">
        <v>7</v>
      </c>
      <c r="D8" s="23">
        <v>0</v>
      </c>
      <c r="E8" s="23">
        <v>300</v>
      </c>
    </row>
    <row r="9" spans="1:5" ht="18">
      <c r="B9" s="22">
        <v>3040</v>
      </c>
      <c r="C9" s="22" t="s">
        <v>8</v>
      </c>
      <c r="D9" s="23">
        <v>1360</v>
      </c>
      <c r="E9" s="23">
        <v>0</v>
      </c>
    </row>
    <row r="10" spans="1:5" ht="18">
      <c r="B10" s="22">
        <v>3050</v>
      </c>
      <c r="C10" s="22"/>
      <c r="D10" s="23"/>
      <c r="E10" s="23"/>
    </row>
    <row r="11" spans="1:5" ht="18">
      <c r="B11" s="22"/>
      <c r="C11" s="22"/>
      <c r="D11" s="23"/>
      <c r="E11" s="23"/>
    </row>
    <row r="12" spans="1:5" ht="18">
      <c r="B12" s="22"/>
      <c r="C12" s="22"/>
      <c r="D12" s="23"/>
      <c r="E12" s="23"/>
    </row>
    <row r="13" spans="1:5" ht="18">
      <c r="B13" s="22"/>
      <c r="C13" s="22"/>
      <c r="D13" s="23"/>
      <c r="E13" s="23"/>
    </row>
    <row r="14" spans="1:5" ht="18">
      <c r="B14" s="22"/>
      <c r="C14" s="22" t="s">
        <v>21</v>
      </c>
      <c r="D14" s="23">
        <f>SUM(D4:D13)</f>
        <v>5457.8</v>
      </c>
      <c r="E14" s="23">
        <f>SUM(E4:E13)</f>
        <v>4300</v>
      </c>
    </row>
    <row r="15" spans="1:5" ht="18">
      <c r="B15" s="24"/>
      <c r="C15" s="24"/>
      <c r="D15" s="25"/>
      <c r="E15" s="24"/>
    </row>
    <row r="16" spans="1:5" s="2" customFormat="1" ht="18">
      <c r="A16" s="6" t="s">
        <v>2</v>
      </c>
      <c r="B16" s="20" t="s">
        <v>3</v>
      </c>
      <c r="C16" s="20" t="s">
        <v>27</v>
      </c>
      <c r="D16" s="21">
        <f>D3</f>
        <v>2015</v>
      </c>
      <c r="E16" s="21">
        <f>E3</f>
        <v>2016</v>
      </c>
    </row>
    <row r="17" spans="1:5" s="2" customFormat="1" ht="18">
      <c r="A17" s="6"/>
      <c r="B17" s="20">
        <v>4000</v>
      </c>
      <c r="C17" s="20" t="s">
        <v>47</v>
      </c>
      <c r="D17" s="23">
        <v>66.900000000000006</v>
      </c>
      <c r="E17" s="23">
        <v>150</v>
      </c>
    </row>
    <row r="18" spans="1:5" ht="18">
      <c r="B18" s="22">
        <v>4010</v>
      </c>
      <c r="C18" s="22" t="s">
        <v>10</v>
      </c>
      <c r="D18" s="23">
        <v>37.5</v>
      </c>
      <c r="E18" s="23">
        <v>100</v>
      </c>
    </row>
    <row r="19" spans="1:5" ht="18">
      <c r="B19" s="22">
        <v>4020</v>
      </c>
      <c r="C19" s="22" t="s">
        <v>11</v>
      </c>
      <c r="D19" s="23">
        <v>351.14</v>
      </c>
      <c r="E19" s="23">
        <v>450</v>
      </c>
    </row>
    <row r="20" spans="1:5" ht="18">
      <c r="B20" s="22">
        <v>4030</v>
      </c>
      <c r="C20" s="22" t="s">
        <v>12</v>
      </c>
      <c r="D20" s="23">
        <v>-32</v>
      </c>
      <c r="E20" s="23">
        <v>100</v>
      </c>
    </row>
    <row r="21" spans="1:5" ht="18">
      <c r="B21" s="22">
        <v>4040</v>
      </c>
      <c r="C21" s="22" t="s">
        <v>34</v>
      </c>
      <c r="D21" s="23">
        <v>1519</v>
      </c>
      <c r="E21" s="23">
        <v>1500</v>
      </c>
    </row>
    <row r="22" spans="1:5" ht="18">
      <c r="B22" s="22">
        <v>4040</v>
      </c>
      <c r="C22" s="22" t="s">
        <v>35</v>
      </c>
      <c r="D22" s="23"/>
      <c r="E22" s="23">
        <v>100</v>
      </c>
    </row>
    <row r="23" spans="1:5" ht="18">
      <c r="B23" s="22">
        <v>4050</v>
      </c>
      <c r="C23" s="22" t="s">
        <v>31</v>
      </c>
      <c r="D23" s="23">
        <v>54.73</v>
      </c>
      <c r="E23" s="23">
        <v>100</v>
      </c>
    </row>
    <row r="24" spans="1:5" ht="18">
      <c r="B24" s="22">
        <v>4050</v>
      </c>
      <c r="C24" s="22" t="s">
        <v>30</v>
      </c>
      <c r="D24" s="23">
        <v>0</v>
      </c>
      <c r="E24" s="23">
        <v>100</v>
      </c>
    </row>
    <row r="25" spans="1:5" ht="18">
      <c r="B25" s="22">
        <v>4060</v>
      </c>
      <c r="C25" s="22" t="s">
        <v>13</v>
      </c>
      <c r="D25" s="23">
        <v>0</v>
      </c>
      <c r="E25" s="23">
        <v>100</v>
      </c>
    </row>
    <row r="26" spans="1:5" ht="18">
      <c r="B26" s="22">
        <v>4070</v>
      </c>
      <c r="C26" s="22" t="s">
        <v>14</v>
      </c>
      <c r="D26" s="23">
        <v>56.06</v>
      </c>
      <c r="E26" s="23">
        <v>100</v>
      </c>
    </row>
    <row r="27" spans="1:5" ht="18">
      <c r="B27" s="22">
        <v>4080</v>
      </c>
      <c r="C27" s="22" t="s">
        <v>15</v>
      </c>
      <c r="D27" s="23"/>
      <c r="E27" s="23">
        <v>100</v>
      </c>
    </row>
    <row r="28" spans="1:5" ht="18">
      <c r="B28" s="22">
        <v>4090</v>
      </c>
      <c r="C28" s="22" t="s">
        <v>16</v>
      </c>
      <c r="D28" s="23"/>
      <c r="E28" s="23">
        <v>100</v>
      </c>
    </row>
    <row r="29" spans="1:5" ht="18">
      <c r="B29" s="22">
        <v>4100</v>
      </c>
      <c r="C29" s="22" t="s">
        <v>17</v>
      </c>
      <c r="D29" s="23"/>
      <c r="E29" s="23">
        <v>100</v>
      </c>
    </row>
    <row r="30" spans="1:5" ht="18">
      <c r="B30" s="22">
        <v>4110</v>
      </c>
      <c r="C30" s="22" t="s">
        <v>18</v>
      </c>
      <c r="D30" s="23">
        <v>0</v>
      </c>
      <c r="E30" s="23">
        <v>300</v>
      </c>
    </row>
    <row r="31" spans="1:5" ht="18">
      <c r="B31" s="22">
        <v>4120</v>
      </c>
      <c r="C31" s="22" t="s">
        <v>51</v>
      </c>
      <c r="D31" s="23">
        <v>185.8</v>
      </c>
      <c r="E31" s="23">
        <v>150</v>
      </c>
    </row>
    <row r="32" spans="1:5" ht="18">
      <c r="B32" s="22">
        <v>4140</v>
      </c>
      <c r="C32" s="22" t="s">
        <v>48</v>
      </c>
      <c r="D32" s="23">
        <v>0</v>
      </c>
      <c r="E32" s="23">
        <v>100</v>
      </c>
    </row>
    <row r="33" spans="2:5" ht="18">
      <c r="B33" s="22">
        <v>4150</v>
      </c>
      <c r="C33" s="22" t="s">
        <v>20</v>
      </c>
      <c r="D33" s="23">
        <v>0</v>
      </c>
      <c r="E33" s="23">
        <v>100</v>
      </c>
    </row>
    <row r="34" spans="2:5" ht="18">
      <c r="B34" s="22"/>
      <c r="C34" s="22" t="s">
        <v>49</v>
      </c>
      <c r="D34" s="23">
        <v>893.82</v>
      </c>
      <c r="E34" s="23">
        <v>1000</v>
      </c>
    </row>
    <row r="35" spans="2:5" ht="18">
      <c r="B35" s="22"/>
      <c r="C35" s="22" t="s">
        <v>50</v>
      </c>
      <c r="D35" s="23"/>
      <c r="E35" s="23">
        <v>0</v>
      </c>
    </row>
    <row r="36" spans="2:5" ht="18">
      <c r="B36" s="22"/>
      <c r="C36" s="22"/>
      <c r="D36" s="23"/>
      <c r="E36" s="23"/>
    </row>
    <row r="37" spans="2:5" ht="18">
      <c r="B37" s="22"/>
      <c r="C37" s="22"/>
      <c r="D37" s="23"/>
      <c r="E37" s="23"/>
    </row>
    <row r="38" spans="2:5" ht="18">
      <c r="B38" s="22"/>
      <c r="C38" s="22"/>
      <c r="D38" s="23"/>
      <c r="E38" s="23"/>
    </row>
    <row r="39" spans="2:5" ht="18">
      <c r="B39" s="22"/>
      <c r="C39" s="22" t="s">
        <v>21</v>
      </c>
      <c r="D39" s="23">
        <f>SUM(D17:D38)</f>
        <v>3132.9500000000003</v>
      </c>
      <c r="E39" s="23">
        <f>SUM(E17:E38)</f>
        <v>4750</v>
      </c>
    </row>
    <row r="40" spans="2:5" ht="18">
      <c r="B40" s="24"/>
      <c r="C40" s="24"/>
      <c r="D40" s="25"/>
      <c r="E40" s="25"/>
    </row>
    <row r="41" spans="2:5" ht="18">
      <c r="B41" s="26" t="s">
        <v>28</v>
      </c>
      <c r="C41" s="27" t="s">
        <v>29</v>
      </c>
      <c r="D41" s="23">
        <f>D14-D39</f>
        <v>2324.85</v>
      </c>
      <c r="E41" s="23">
        <f>E14-E39</f>
        <v>-450</v>
      </c>
    </row>
    <row r="42" spans="2:5" s="2" customFormat="1" ht="18">
      <c r="B42" s="28"/>
      <c r="C42" s="28"/>
      <c r="D42" s="29">
        <f>D3</f>
        <v>2015</v>
      </c>
      <c r="E42" s="29">
        <f>E3</f>
        <v>2016</v>
      </c>
    </row>
    <row r="46" spans="2:5">
      <c r="E46" s="1"/>
    </row>
    <row r="47" spans="2:5">
      <c r="E47" s="1"/>
    </row>
    <row r="48" spans="2:5">
      <c r="E48" s="1"/>
    </row>
    <row r="49" customFormat="1"/>
  </sheetData>
  <phoneticPr fontId="4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B3" sqref="B3:F39"/>
    </sheetView>
  </sheetViews>
  <sheetFormatPr defaultColWidth="11.42578125" defaultRowHeight="12.75"/>
  <cols>
    <col min="1" max="2" width="11.42578125" customWidth="1"/>
    <col min="3" max="3" width="34" bestFit="1" customWidth="1"/>
  </cols>
  <sheetData>
    <row r="1" spans="1:5" ht="20.25">
      <c r="A1" s="4" t="s">
        <v>0</v>
      </c>
      <c r="B1" s="4"/>
      <c r="C1" s="4"/>
      <c r="D1" s="1"/>
      <c r="E1" s="3"/>
    </row>
    <row r="2" spans="1:5" ht="20.25">
      <c r="A2" s="4" t="s">
        <v>58</v>
      </c>
      <c r="B2" s="4"/>
      <c r="C2" s="4"/>
      <c r="D2" s="1"/>
      <c r="E2" s="3"/>
    </row>
    <row r="3" spans="1:5" ht="18">
      <c r="A3" s="6" t="s">
        <v>1</v>
      </c>
      <c r="B3" s="20" t="s">
        <v>3</v>
      </c>
      <c r="C3" s="20" t="s">
        <v>4</v>
      </c>
      <c r="D3" s="21">
        <v>2018</v>
      </c>
      <c r="E3" s="21">
        <v>2019</v>
      </c>
    </row>
    <row r="4" spans="1:5" ht="18">
      <c r="B4" s="22">
        <v>3000</v>
      </c>
      <c r="C4" s="22" t="s">
        <v>36</v>
      </c>
      <c r="D4" s="23">
        <v>4163</v>
      </c>
      <c r="E4" s="23">
        <v>4100</v>
      </c>
    </row>
    <row r="5" spans="1:5" ht="18">
      <c r="B5" s="22">
        <v>3010</v>
      </c>
      <c r="C5" s="22" t="s">
        <v>5</v>
      </c>
      <c r="D5" s="23">
        <v>15.93</v>
      </c>
      <c r="E5" s="23">
        <v>15</v>
      </c>
    </row>
    <row r="6" spans="1:5" ht="18">
      <c r="B6" s="22">
        <v>3020</v>
      </c>
      <c r="C6" s="22" t="s">
        <v>53</v>
      </c>
      <c r="D6" s="23">
        <v>0</v>
      </c>
      <c r="E6" s="23">
        <v>0</v>
      </c>
    </row>
    <row r="7" spans="1:5" ht="18">
      <c r="B7" s="22">
        <v>3030</v>
      </c>
      <c r="C7" s="22" t="s">
        <v>7</v>
      </c>
      <c r="D7" s="23">
        <v>0</v>
      </c>
      <c r="E7" s="23">
        <v>250</v>
      </c>
    </row>
    <row r="8" spans="1:5" ht="18">
      <c r="B8" s="22">
        <v>3040</v>
      </c>
      <c r="C8" s="22" t="s">
        <v>55</v>
      </c>
      <c r="D8" s="23">
        <v>1500</v>
      </c>
      <c r="E8" s="23">
        <v>0</v>
      </c>
    </row>
    <row r="9" spans="1:5" ht="18">
      <c r="B9" s="22"/>
      <c r="C9" s="22"/>
      <c r="D9" s="23"/>
      <c r="E9" s="23"/>
    </row>
    <row r="10" spans="1:5" ht="18">
      <c r="B10" s="22"/>
      <c r="C10" s="22"/>
      <c r="D10" s="23"/>
      <c r="E10" s="23"/>
    </row>
    <row r="11" spans="1:5" ht="18">
      <c r="B11" s="22"/>
      <c r="C11" s="22"/>
      <c r="D11" s="23"/>
      <c r="E11" s="23"/>
    </row>
    <row r="12" spans="1:5" ht="18">
      <c r="B12" s="22"/>
      <c r="C12" s="22"/>
      <c r="D12" s="23"/>
      <c r="E12" s="23"/>
    </row>
    <row r="13" spans="1:5" ht="18">
      <c r="B13" s="22"/>
      <c r="C13" s="22" t="s">
        <v>21</v>
      </c>
      <c r="D13" s="23">
        <f>SUM(D4:D12)</f>
        <v>5678.93</v>
      </c>
      <c r="E13" s="23">
        <f>SUM(E4:E12)</f>
        <v>4365</v>
      </c>
    </row>
    <row r="14" spans="1:5" ht="18">
      <c r="B14" s="22"/>
      <c r="C14" s="22"/>
      <c r="D14" s="23"/>
      <c r="E14" s="22"/>
    </row>
    <row r="15" spans="1:5" ht="18">
      <c r="A15" s="6" t="s">
        <v>2</v>
      </c>
      <c r="B15" s="20" t="s">
        <v>3</v>
      </c>
      <c r="C15" s="20" t="s">
        <v>27</v>
      </c>
      <c r="D15" s="21">
        <f>D3</f>
        <v>2018</v>
      </c>
      <c r="E15" s="21">
        <f>E3</f>
        <v>2019</v>
      </c>
    </row>
    <row r="16" spans="1:5" ht="18">
      <c r="A16" s="6"/>
      <c r="B16" s="20">
        <v>4000</v>
      </c>
      <c r="C16" s="20" t="s">
        <v>47</v>
      </c>
      <c r="D16" s="23">
        <v>0</v>
      </c>
      <c r="E16" s="23">
        <v>100</v>
      </c>
    </row>
    <row r="17" spans="2:5" ht="18">
      <c r="B17" s="22">
        <v>4010</v>
      </c>
      <c r="C17" s="22" t="s">
        <v>10</v>
      </c>
      <c r="D17" s="23">
        <v>62.5</v>
      </c>
      <c r="E17" s="23">
        <v>50</v>
      </c>
    </row>
    <row r="18" spans="2:5" ht="18">
      <c r="B18" s="22">
        <v>4020</v>
      </c>
      <c r="C18" s="22" t="s">
        <v>11</v>
      </c>
      <c r="D18" s="23">
        <v>260.85000000000002</v>
      </c>
      <c r="E18" s="23">
        <v>700</v>
      </c>
    </row>
    <row r="19" spans="2:5" ht="18">
      <c r="B19" s="22">
        <v>4140</v>
      </c>
      <c r="C19" s="22" t="s">
        <v>59</v>
      </c>
      <c r="D19" s="23">
        <v>20</v>
      </c>
      <c r="E19" s="23">
        <v>100</v>
      </c>
    </row>
    <row r="20" spans="2:5" ht="18">
      <c r="B20" s="22">
        <v>4030</v>
      </c>
      <c r="C20" s="22" t="s">
        <v>57</v>
      </c>
      <c r="D20" s="23">
        <v>0</v>
      </c>
      <c r="E20" s="23">
        <v>0</v>
      </c>
    </row>
    <row r="21" spans="2:5" ht="18">
      <c r="B21" s="22">
        <v>4040</v>
      </c>
      <c r="C21" s="22" t="s">
        <v>34</v>
      </c>
      <c r="D21" s="23">
        <v>1913.9</v>
      </c>
      <c r="E21" s="23">
        <v>1950</v>
      </c>
    </row>
    <row r="22" spans="2:5" ht="18">
      <c r="B22" s="22">
        <v>4050</v>
      </c>
      <c r="C22" s="22" t="s">
        <v>53</v>
      </c>
      <c r="D22" s="23">
        <v>180.05</v>
      </c>
      <c r="E22" s="23">
        <v>100</v>
      </c>
    </row>
    <row r="23" spans="2:5" ht="18">
      <c r="B23" s="22">
        <v>4060</v>
      </c>
      <c r="C23" s="22" t="s">
        <v>13</v>
      </c>
      <c r="D23" s="23">
        <v>0</v>
      </c>
      <c r="E23" s="23">
        <v>100</v>
      </c>
    </row>
    <row r="24" spans="2:5" ht="18">
      <c r="B24" s="22">
        <v>4070</v>
      </c>
      <c r="C24" s="22" t="s">
        <v>14</v>
      </c>
      <c r="D24" s="23">
        <v>0</v>
      </c>
      <c r="E24" s="23">
        <v>100</v>
      </c>
    </row>
    <row r="25" spans="2:5" ht="18">
      <c r="B25" s="22">
        <v>4080</v>
      </c>
      <c r="C25" s="22" t="s">
        <v>15</v>
      </c>
      <c r="D25" s="23">
        <v>0</v>
      </c>
      <c r="E25" s="23">
        <v>100</v>
      </c>
    </row>
    <row r="26" spans="2:5" ht="18">
      <c r="B26" s="22">
        <v>4090</v>
      </c>
      <c r="C26" s="22" t="s">
        <v>16</v>
      </c>
      <c r="D26" s="23">
        <v>0</v>
      </c>
      <c r="E26" s="23">
        <v>100</v>
      </c>
    </row>
    <row r="27" spans="2:5" ht="18">
      <c r="B27" s="22">
        <v>4100</v>
      </c>
      <c r="C27" s="22" t="s">
        <v>17</v>
      </c>
      <c r="D27" s="23">
        <v>0</v>
      </c>
      <c r="E27" s="23">
        <v>100</v>
      </c>
    </row>
    <row r="28" spans="2:5" ht="18">
      <c r="B28" s="22">
        <v>4110</v>
      </c>
      <c r="C28" s="22" t="s">
        <v>18</v>
      </c>
      <c r="D28" s="23">
        <v>0</v>
      </c>
      <c r="E28" s="23">
        <v>450</v>
      </c>
    </row>
    <row r="29" spans="2:5" ht="18">
      <c r="B29" s="22">
        <v>4120</v>
      </c>
      <c r="C29" s="22" t="s">
        <v>51</v>
      </c>
      <c r="D29" s="23">
        <v>130.85</v>
      </c>
      <c r="E29" s="23">
        <v>150</v>
      </c>
    </row>
    <row r="30" spans="2:5" ht="18">
      <c r="B30" s="22">
        <v>4130</v>
      </c>
      <c r="C30" s="22" t="s">
        <v>54</v>
      </c>
      <c r="D30" s="23">
        <v>3845.15</v>
      </c>
      <c r="E30" s="23">
        <v>4800</v>
      </c>
    </row>
    <row r="31" spans="2:5" ht="18">
      <c r="B31" s="22">
        <v>4135</v>
      </c>
      <c r="C31" s="22" t="s">
        <v>61</v>
      </c>
      <c r="D31" s="23">
        <v>0</v>
      </c>
      <c r="E31" s="23">
        <v>500</v>
      </c>
    </row>
    <row r="32" spans="2:5" ht="18">
      <c r="B32" s="22">
        <v>4140</v>
      </c>
      <c r="C32" s="22" t="s">
        <v>48</v>
      </c>
      <c r="D32" s="23">
        <v>0</v>
      </c>
      <c r="E32" s="23">
        <v>100</v>
      </c>
    </row>
    <row r="33" spans="1:5" ht="18">
      <c r="B33" s="22">
        <v>4150</v>
      </c>
      <c r="C33" s="22" t="s">
        <v>20</v>
      </c>
      <c r="D33" s="23">
        <v>0</v>
      </c>
      <c r="E33" s="23">
        <v>0</v>
      </c>
    </row>
    <row r="34" spans="1:5" ht="18">
      <c r="B34" s="22">
        <v>4170</v>
      </c>
      <c r="C34" s="22" t="s">
        <v>60</v>
      </c>
      <c r="D34" s="23">
        <v>995.42</v>
      </c>
      <c r="E34" s="23">
        <v>0</v>
      </c>
    </row>
    <row r="35" spans="1:5" ht="18">
      <c r="B35" s="22"/>
      <c r="C35" s="22" t="s">
        <v>62</v>
      </c>
      <c r="D35" s="23">
        <v>0</v>
      </c>
      <c r="E35" s="23">
        <v>600</v>
      </c>
    </row>
    <row r="36" spans="1:5" ht="18">
      <c r="B36" s="22"/>
      <c r="C36" s="22"/>
      <c r="D36" s="23"/>
      <c r="E36" s="23"/>
    </row>
    <row r="37" spans="1:5" ht="18">
      <c r="B37" s="22"/>
      <c r="C37" s="22" t="s">
        <v>21</v>
      </c>
      <c r="D37" s="23">
        <f>SUM(D16:D36)</f>
        <v>7408.72</v>
      </c>
      <c r="E37" s="23">
        <f>SUM(E16:E36)</f>
        <v>10100</v>
      </c>
    </row>
    <row r="38" spans="1:5" ht="18">
      <c r="B38" s="22"/>
      <c r="C38" s="22"/>
      <c r="D38" s="23"/>
      <c r="E38" s="23"/>
    </row>
    <row r="39" spans="1:5" ht="18">
      <c r="B39" s="22" t="s">
        <v>28</v>
      </c>
      <c r="C39" s="22" t="s">
        <v>56</v>
      </c>
      <c r="D39" s="23">
        <f>D13-D37</f>
        <v>-1729.79</v>
      </c>
      <c r="E39" s="23">
        <f>E13-E37</f>
        <v>-5735</v>
      </c>
    </row>
    <row r="40" spans="1:5" ht="18">
      <c r="A40" s="2"/>
      <c r="B40" s="28"/>
      <c r="C40" s="28"/>
      <c r="D40" s="29">
        <f>D3</f>
        <v>2018</v>
      </c>
      <c r="E40" s="29">
        <f>E3</f>
        <v>2019</v>
      </c>
    </row>
    <row r="41" spans="1:5">
      <c r="D41" s="1"/>
    </row>
    <row r="42" spans="1:5">
      <c r="D42" s="1"/>
    </row>
    <row r="43" spans="1:5">
      <c r="D43" s="1"/>
    </row>
    <row r="44" spans="1:5">
      <c r="D44" s="1"/>
      <c r="E44" s="1"/>
    </row>
    <row r="45" spans="1:5">
      <c r="D45" s="1"/>
      <c r="E45" s="1"/>
    </row>
    <row r="46" spans="1:5">
      <c r="D46" s="1"/>
      <c r="E46" s="1"/>
    </row>
    <row r="47" spans="1:5">
      <c r="D47" s="1"/>
    </row>
  </sheetData>
  <phoneticPr fontId="4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7"/>
  <sheetViews>
    <sheetView workbookViewId="0">
      <selection activeCell="B3" sqref="B3:F39"/>
    </sheetView>
  </sheetViews>
  <sheetFormatPr defaultColWidth="11.42578125" defaultRowHeight="12.75"/>
  <cols>
    <col min="1" max="2" width="11.42578125" customWidth="1"/>
    <col min="3" max="3" width="34" bestFit="1" customWidth="1"/>
    <col min="4" max="4" width="13" bestFit="1" customWidth="1"/>
    <col min="5" max="5" width="13.85546875" bestFit="1" customWidth="1"/>
    <col min="6" max="6" width="16.42578125" bestFit="1" customWidth="1"/>
    <col min="7" max="7" width="21.42578125" bestFit="1" customWidth="1"/>
    <col min="8" max="8" width="23.140625" style="31" customWidth="1"/>
  </cols>
  <sheetData>
    <row r="1" spans="1:7" ht="20.25">
      <c r="A1" s="4" t="s">
        <v>0</v>
      </c>
      <c r="B1" s="4"/>
      <c r="C1" s="4"/>
      <c r="D1" s="1"/>
      <c r="E1" s="3"/>
      <c r="F1" s="3"/>
      <c r="G1" s="3"/>
    </row>
    <row r="2" spans="1:7" ht="20.25">
      <c r="A2" s="4" t="s">
        <v>77</v>
      </c>
      <c r="B2" s="4"/>
      <c r="C2" s="4"/>
      <c r="D2" s="1"/>
      <c r="E2" s="3"/>
      <c r="F2" s="3"/>
      <c r="G2" s="3"/>
    </row>
    <row r="3" spans="1:7" ht="18">
      <c r="A3" s="6" t="s">
        <v>1</v>
      </c>
      <c r="B3" s="20" t="s">
        <v>3</v>
      </c>
      <c r="C3" s="20" t="s">
        <v>4</v>
      </c>
      <c r="D3" s="21">
        <v>2018</v>
      </c>
      <c r="E3" s="21">
        <v>2019</v>
      </c>
      <c r="F3" s="30" t="s">
        <v>65</v>
      </c>
      <c r="G3" s="30" t="s">
        <v>66</v>
      </c>
    </row>
    <row r="4" spans="1:7" ht="18">
      <c r="B4" s="22">
        <v>3000</v>
      </c>
      <c r="C4" s="22" t="s">
        <v>36</v>
      </c>
      <c r="D4" s="23">
        <v>4327</v>
      </c>
      <c r="E4" s="23">
        <v>4300</v>
      </c>
      <c r="F4" s="23">
        <v>4027.5</v>
      </c>
      <c r="G4" s="23">
        <v>4050</v>
      </c>
    </row>
    <row r="5" spans="1:7" ht="18">
      <c r="B5" s="22">
        <v>3010</v>
      </c>
      <c r="C5" s="22" t="s">
        <v>5</v>
      </c>
      <c r="D5" s="23">
        <v>15.93</v>
      </c>
      <c r="E5" s="23">
        <v>15</v>
      </c>
      <c r="F5" s="23">
        <v>11.04</v>
      </c>
      <c r="G5" s="23">
        <v>0</v>
      </c>
    </row>
    <row r="6" spans="1:7" ht="18" hidden="1">
      <c r="B6" s="22">
        <v>3020</v>
      </c>
      <c r="C6" s="22" t="s">
        <v>53</v>
      </c>
      <c r="D6" s="23">
        <v>0</v>
      </c>
      <c r="E6" s="23">
        <v>0</v>
      </c>
      <c r="F6" s="23">
        <v>0</v>
      </c>
      <c r="G6" s="23">
        <v>0</v>
      </c>
    </row>
    <row r="7" spans="1:7" ht="18">
      <c r="B7" s="22">
        <v>3030</v>
      </c>
      <c r="C7" s="22" t="s">
        <v>7</v>
      </c>
      <c r="D7" s="23">
        <v>0</v>
      </c>
      <c r="E7" s="23">
        <v>250</v>
      </c>
      <c r="F7" s="23">
        <v>0</v>
      </c>
      <c r="G7" s="23" t="s">
        <v>63</v>
      </c>
    </row>
    <row r="8" spans="1:7" ht="18">
      <c r="B8" s="22">
        <v>3040</v>
      </c>
      <c r="C8" s="22" t="s">
        <v>55</v>
      </c>
      <c r="D8" s="23">
        <v>1500</v>
      </c>
      <c r="E8" s="23">
        <v>0</v>
      </c>
      <c r="F8" s="23">
        <v>0</v>
      </c>
      <c r="G8" s="32" t="s">
        <v>63</v>
      </c>
    </row>
    <row r="9" spans="1:7" ht="18">
      <c r="B9" s="22"/>
      <c r="C9" s="22"/>
      <c r="D9" s="23"/>
      <c r="E9" s="23"/>
      <c r="F9" s="23"/>
      <c r="G9" s="23"/>
    </row>
    <row r="10" spans="1:7" ht="18">
      <c r="B10" s="22"/>
      <c r="C10" s="22"/>
      <c r="D10" s="23"/>
      <c r="E10" s="23"/>
      <c r="F10" s="23"/>
      <c r="G10" s="23"/>
    </row>
    <row r="11" spans="1:7" ht="18">
      <c r="B11" s="22"/>
      <c r="C11" s="22"/>
      <c r="D11" s="23"/>
      <c r="E11" s="23"/>
      <c r="F11" s="23"/>
      <c r="G11" s="23"/>
    </row>
    <row r="12" spans="1:7" ht="18">
      <c r="B12" s="22"/>
      <c r="C12" s="22"/>
      <c r="D12" s="23"/>
      <c r="E12" s="23"/>
      <c r="F12" s="23"/>
      <c r="G12" s="23"/>
    </row>
    <row r="13" spans="1:7" ht="18">
      <c r="B13" s="22"/>
      <c r="C13" s="22" t="s">
        <v>21</v>
      </c>
      <c r="D13" s="23">
        <f>SUM(D4:D12)</f>
        <v>5842.93</v>
      </c>
      <c r="E13" s="23">
        <f>SUM(E4:E12)</f>
        <v>4565</v>
      </c>
      <c r="F13" s="23">
        <f>SUM(F4:F12)</f>
        <v>4038.54</v>
      </c>
      <c r="G13" s="23">
        <f>SUM(G4:G12)</f>
        <v>4050</v>
      </c>
    </row>
    <row r="14" spans="1:7" ht="18">
      <c r="B14" s="22"/>
      <c r="C14" s="22"/>
      <c r="D14" s="23"/>
      <c r="E14" s="22"/>
      <c r="F14" s="22"/>
      <c r="G14" s="22"/>
    </row>
    <row r="15" spans="1:7" ht="18">
      <c r="A15" s="6" t="s">
        <v>2</v>
      </c>
      <c r="B15" s="20" t="s">
        <v>3</v>
      </c>
      <c r="C15" s="20" t="s">
        <v>27</v>
      </c>
      <c r="D15" s="21">
        <f>D3</f>
        <v>2018</v>
      </c>
      <c r="E15" s="21">
        <f>E3</f>
        <v>2019</v>
      </c>
      <c r="F15" s="30" t="s">
        <v>65</v>
      </c>
      <c r="G15" s="30" t="s">
        <v>66</v>
      </c>
    </row>
    <row r="16" spans="1:7" ht="18">
      <c r="A16" s="6"/>
      <c r="B16" s="20">
        <v>4000</v>
      </c>
      <c r="C16" s="20" t="s">
        <v>47</v>
      </c>
      <c r="D16" s="23">
        <v>0</v>
      </c>
      <c r="E16" s="23">
        <v>100</v>
      </c>
      <c r="F16" s="23">
        <v>133.12</v>
      </c>
      <c r="G16" s="23">
        <v>150</v>
      </c>
    </row>
    <row r="17" spans="2:8" ht="26.25">
      <c r="B17" s="22">
        <v>4010</v>
      </c>
      <c r="C17" s="22" t="s">
        <v>10</v>
      </c>
      <c r="D17" s="23">
        <v>62.5</v>
      </c>
      <c r="E17" s="23">
        <v>50</v>
      </c>
      <c r="F17" s="23">
        <v>12.5</v>
      </c>
      <c r="G17" s="23">
        <v>15</v>
      </c>
      <c r="H17" s="31" t="s">
        <v>67</v>
      </c>
    </row>
    <row r="18" spans="2:8" ht="26.25">
      <c r="B18" s="22">
        <v>4020</v>
      </c>
      <c r="C18" s="22" t="s">
        <v>11</v>
      </c>
      <c r="D18" s="23">
        <v>260.85000000000002</v>
      </c>
      <c r="E18" s="23">
        <v>700</v>
      </c>
      <c r="F18" s="23">
        <v>1246.3</v>
      </c>
      <c r="G18" s="23">
        <v>500</v>
      </c>
      <c r="H18" s="31" t="s">
        <v>68</v>
      </c>
    </row>
    <row r="19" spans="2:8" ht="18">
      <c r="B19" s="22">
        <v>4140</v>
      </c>
      <c r="C19" s="22" t="s">
        <v>59</v>
      </c>
      <c r="D19" s="23">
        <v>20</v>
      </c>
      <c r="E19" s="23">
        <v>100</v>
      </c>
      <c r="F19" s="23">
        <v>0</v>
      </c>
      <c r="G19" s="23">
        <v>100</v>
      </c>
      <c r="H19" s="31" t="s">
        <v>69</v>
      </c>
    </row>
    <row r="20" spans="2:8" ht="18">
      <c r="B20" s="22">
        <v>4030</v>
      </c>
      <c r="C20" s="22" t="s">
        <v>57</v>
      </c>
      <c r="D20" s="23">
        <v>0</v>
      </c>
      <c r="E20" s="23">
        <v>0</v>
      </c>
      <c r="F20" s="23">
        <v>0</v>
      </c>
      <c r="G20" s="23">
        <v>0</v>
      </c>
    </row>
    <row r="21" spans="2:8" ht="18">
      <c r="B21" s="22">
        <v>4040</v>
      </c>
      <c r="C21" s="22" t="s">
        <v>34</v>
      </c>
      <c r="D21" s="23">
        <v>2077.9</v>
      </c>
      <c r="E21" s="23">
        <v>2000</v>
      </c>
      <c r="F21" s="23">
        <v>2218</v>
      </c>
      <c r="G21" s="23">
        <v>2250</v>
      </c>
    </row>
    <row r="22" spans="2:8" ht="18">
      <c r="B22" s="22">
        <v>4050</v>
      </c>
      <c r="C22" s="22" t="s">
        <v>53</v>
      </c>
      <c r="D22" s="23">
        <v>180.05</v>
      </c>
      <c r="E22" s="23">
        <v>100</v>
      </c>
      <c r="F22" s="23">
        <v>245.87</v>
      </c>
      <c r="G22" s="23">
        <v>250</v>
      </c>
      <c r="H22" s="31" t="s">
        <v>70</v>
      </c>
    </row>
    <row r="23" spans="2:8" ht="18">
      <c r="B23" s="22">
        <v>4060</v>
      </c>
      <c r="C23" s="22" t="s">
        <v>13</v>
      </c>
      <c r="D23" s="23">
        <v>0</v>
      </c>
      <c r="E23" s="23">
        <v>100</v>
      </c>
      <c r="F23" s="23">
        <v>0</v>
      </c>
      <c r="G23" s="23">
        <v>100</v>
      </c>
      <c r="H23" s="31" t="s">
        <v>69</v>
      </c>
    </row>
    <row r="24" spans="2:8" ht="18">
      <c r="B24" s="22">
        <v>4070</v>
      </c>
      <c r="C24" s="22" t="s">
        <v>14</v>
      </c>
      <c r="D24" s="23">
        <v>0</v>
      </c>
      <c r="E24" s="23">
        <v>100</v>
      </c>
      <c r="F24" s="23">
        <v>51.08</v>
      </c>
      <c r="G24" s="23">
        <v>100</v>
      </c>
    </row>
    <row r="25" spans="2:8" ht="26.25">
      <c r="B25" s="22">
        <v>4080</v>
      </c>
      <c r="C25" s="22" t="s">
        <v>15</v>
      </c>
      <c r="D25" s="23">
        <v>0</v>
      </c>
      <c r="E25" s="23">
        <v>100</v>
      </c>
      <c r="F25" s="23">
        <v>290</v>
      </c>
      <c r="G25" s="23">
        <v>100</v>
      </c>
      <c r="H25" s="31" t="s">
        <v>71</v>
      </c>
    </row>
    <row r="26" spans="2:8" ht="18">
      <c r="B26" s="22">
        <v>4090</v>
      </c>
      <c r="C26" s="22" t="s">
        <v>16</v>
      </c>
      <c r="D26" s="23">
        <v>0</v>
      </c>
      <c r="E26" s="23">
        <v>100</v>
      </c>
      <c r="F26" s="23">
        <v>111</v>
      </c>
      <c r="G26" s="23">
        <v>100</v>
      </c>
      <c r="H26" s="33" t="s">
        <v>72</v>
      </c>
    </row>
    <row r="27" spans="2:8" ht="18">
      <c r="B27" s="22">
        <v>4100</v>
      </c>
      <c r="C27" s="22" t="s">
        <v>17</v>
      </c>
      <c r="D27" s="23">
        <v>0</v>
      </c>
      <c r="E27" s="23">
        <v>100</v>
      </c>
      <c r="F27" s="23">
        <v>69.95</v>
      </c>
      <c r="G27" s="23">
        <v>100</v>
      </c>
    </row>
    <row r="28" spans="2:8" ht="18">
      <c r="B28" s="22">
        <v>4110</v>
      </c>
      <c r="C28" s="22" t="s">
        <v>18</v>
      </c>
      <c r="D28" s="23">
        <v>0</v>
      </c>
      <c r="E28" s="23">
        <v>450</v>
      </c>
      <c r="F28" s="23">
        <v>0</v>
      </c>
      <c r="G28" s="23" t="s">
        <v>63</v>
      </c>
    </row>
    <row r="29" spans="2:8" ht="26.25">
      <c r="B29" s="22">
        <v>4120</v>
      </c>
      <c r="C29" s="22" t="s">
        <v>51</v>
      </c>
      <c r="D29" s="23">
        <v>130.85</v>
      </c>
      <c r="E29" s="23">
        <v>150</v>
      </c>
      <c r="F29" s="23">
        <v>240.99</v>
      </c>
      <c r="G29" s="23">
        <v>250</v>
      </c>
      <c r="H29" s="31" t="s">
        <v>64</v>
      </c>
    </row>
    <row r="30" spans="2:8" ht="26.25">
      <c r="B30" s="22">
        <v>4130</v>
      </c>
      <c r="C30" s="22" t="s">
        <v>54</v>
      </c>
      <c r="D30" s="23">
        <v>3845.15</v>
      </c>
      <c r="E30" s="23">
        <v>4800</v>
      </c>
      <c r="F30" s="23">
        <v>1869.39</v>
      </c>
      <c r="G30" s="23">
        <v>1750</v>
      </c>
      <c r="H30" s="33" t="s">
        <v>74</v>
      </c>
    </row>
    <row r="31" spans="2:8" ht="18">
      <c r="B31" s="22">
        <v>4135</v>
      </c>
      <c r="C31" s="22" t="s">
        <v>61</v>
      </c>
      <c r="D31" s="23">
        <v>0</v>
      </c>
      <c r="E31" s="23">
        <v>500</v>
      </c>
      <c r="F31" s="23">
        <v>0</v>
      </c>
      <c r="G31" s="23">
        <v>0</v>
      </c>
    </row>
    <row r="32" spans="2:8" ht="18">
      <c r="B32" s="22">
        <v>4140</v>
      </c>
      <c r="C32" s="22" t="s">
        <v>48</v>
      </c>
      <c r="D32" s="23">
        <v>0</v>
      </c>
      <c r="E32" s="23">
        <v>100</v>
      </c>
      <c r="F32" s="23">
        <v>0</v>
      </c>
      <c r="G32" s="23">
        <v>100</v>
      </c>
    </row>
    <row r="33" spans="1:8" ht="18">
      <c r="B33" s="22">
        <v>4150</v>
      </c>
      <c r="C33" s="22" t="s">
        <v>20</v>
      </c>
      <c r="D33" s="23">
        <v>0</v>
      </c>
      <c r="E33" s="23">
        <v>0</v>
      </c>
      <c r="F33" s="23">
        <v>0</v>
      </c>
      <c r="G33" s="23">
        <v>250</v>
      </c>
      <c r="H33" s="33" t="s">
        <v>73</v>
      </c>
    </row>
    <row r="34" spans="1:8" ht="18">
      <c r="B34" s="22">
        <v>4170</v>
      </c>
      <c r="C34" s="22" t="s">
        <v>60</v>
      </c>
      <c r="D34" s="23">
        <v>995.42</v>
      </c>
      <c r="E34" s="23">
        <v>0</v>
      </c>
      <c r="F34" s="23">
        <v>0</v>
      </c>
      <c r="G34" s="23">
        <v>0</v>
      </c>
    </row>
    <row r="35" spans="1:8" ht="18">
      <c r="B35" s="22"/>
      <c r="C35" s="22" t="s">
        <v>62</v>
      </c>
      <c r="D35" s="23">
        <v>0</v>
      </c>
      <c r="E35" s="23">
        <v>600</v>
      </c>
      <c r="F35" s="23">
        <v>0</v>
      </c>
      <c r="G35" s="23">
        <v>0</v>
      </c>
    </row>
    <row r="36" spans="1:8" ht="18">
      <c r="B36" s="22"/>
      <c r="C36" s="34" t="s">
        <v>75</v>
      </c>
      <c r="D36" s="23"/>
      <c r="E36" s="23"/>
      <c r="F36" s="23"/>
      <c r="G36" s="23">
        <v>200</v>
      </c>
      <c r="H36" s="33" t="s">
        <v>76</v>
      </c>
    </row>
    <row r="37" spans="1:8" ht="18">
      <c r="B37" s="22"/>
      <c r="C37" s="22" t="s">
        <v>21</v>
      </c>
      <c r="D37" s="23">
        <f>SUM(D16:D36)</f>
        <v>7572.72</v>
      </c>
      <c r="E37" s="23">
        <f>SUM(E16:E36)</f>
        <v>10150</v>
      </c>
      <c r="F37" s="23">
        <f>SUM(F16:F36)</f>
        <v>6488.2</v>
      </c>
      <c r="G37" s="23">
        <f>SUM(G16:G36)</f>
        <v>6315</v>
      </c>
    </row>
    <row r="38" spans="1:8" ht="18">
      <c r="B38" s="22"/>
      <c r="C38" s="22"/>
      <c r="D38" s="23"/>
      <c r="E38" s="23"/>
      <c r="F38" s="23"/>
      <c r="G38" s="23"/>
    </row>
    <row r="39" spans="1:8" ht="18">
      <c r="B39" s="22" t="s">
        <v>28</v>
      </c>
      <c r="C39" s="22" t="s">
        <v>56</v>
      </c>
      <c r="D39" s="23">
        <f>D13-D37</f>
        <v>-1729.79</v>
      </c>
      <c r="E39" s="23">
        <f>E13-E37</f>
        <v>-5585</v>
      </c>
      <c r="F39" s="23">
        <f>+F13-F37</f>
        <v>-2449.66</v>
      </c>
      <c r="G39" s="23">
        <f>+G13-G37</f>
        <v>-2265</v>
      </c>
    </row>
    <row r="40" spans="1:8" ht="18">
      <c r="A40" s="2"/>
      <c r="B40" s="28"/>
      <c r="C40" s="28"/>
      <c r="D40" s="29">
        <f>D3</f>
        <v>2018</v>
      </c>
      <c r="E40" s="29">
        <f>E3</f>
        <v>2019</v>
      </c>
      <c r="F40" s="29"/>
      <c r="G40" s="29"/>
    </row>
    <row r="41" spans="1:8">
      <c r="D41" s="1"/>
    </row>
    <row r="42" spans="1:8">
      <c r="D42" s="1"/>
    </row>
    <row r="43" spans="1:8">
      <c r="D43" s="1"/>
    </row>
    <row r="44" spans="1:8">
      <c r="D44" s="1"/>
      <c r="E44" s="1"/>
      <c r="F44" s="1"/>
      <c r="G44" s="1"/>
    </row>
    <row r="45" spans="1:8">
      <c r="D45" s="1"/>
      <c r="E45" s="1"/>
      <c r="F45" s="1"/>
      <c r="G45" s="1"/>
    </row>
    <row r="46" spans="1:8">
      <c r="D46" s="1"/>
      <c r="E46" s="1"/>
      <c r="F46" s="1"/>
      <c r="G46" s="1"/>
    </row>
    <row r="47" spans="1:8">
      <c r="D47" s="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62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57"/>
  <sheetViews>
    <sheetView zoomScale="90" zoomScaleNormal="90" workbookViewId="0">
      <pane ySplit="4" topLeftCell="A5" activePane="bottomLeft" state="frozen"/>
      <selection pane="bottomLeft" activeCell="Q13" sqref="Q13:Q16"/>
    </sheetView>
  </sheetViews>
  <sheetFormatPr defaultRowHeight="12.75"/>
  <cols>
    <col min="1" max="1" width="3.7109375" customWidth="1"/>
    <col min="2" max="2" width="6.85546875" customWidth="1"/>
    <col min="3" max="3" width="37.7109375" customWidth="1"/>
    <col min="4" max="4" width="11.85546875" bestFit="1" customWidth="1"/>
    <col min="5" max="5" width="12" bestFit="1" customWidth="1"/>
    <col min="6" max="6" width="38.5703125" style="31" customWidth="1"/>
    <col min="7" max="7" width="14.28515625" customWidth="1"/>
    <col min="8" max="8" width="3.5703125" customWidth="1"/>
    <col min="9" max="9" width="8.85546875" customWidth="1"/>
    <col min="10" max="10" width="35.42578125" customWidth="1"/>
    <col min="11" max="12" width="10.7109375" customWidth="1"/>
    <col min="13" max="13" width="10.7109375" bestFit="1" customWidth="1"/>
    <col min="15" max="15" width="28.42578125" bestFit="1" customWidth="1"/>
    <col min="17" max="17" width="18.28515625" bestFit="1" customWidth="1"/>
    <col min="18" max="18" width="10" bestFit="1" customWidth="1"/>
  </cols>
  <sheetData>
    <row r="1" spans="2:18" ht="18">
      <c r="B1" s="41" t="s">
        <v>418</v>
      </c>
    </row>
    <row r="2" spans="2:18" ht="13.5" thickBot="1"/>
    <row r="3" spans="2:18" ht="13.5" thickBot="1">
      <c r="B3" s="36"/>
      <c r="C3" s="45"/>
      <c r="D3" s="45"/>
      <c r="E3" s="120"/>
      <c r="F3" s="39"/>
      <c r="G3" s="43" t="s">
        <v>92</v>
      </c>
    </row>
    <row r="4" spans="2:18" ht="26.25" thickBot="1">
      <c r="B4" s="37" t="s">
        <v>134</v>
      </c>
      <c r="C4" s="38" t="s">
        <v>4</v>
      </c>
      <c r="D4" s="38" t="s">
        <v>93</v>
      </c>
      <c r="E4" s="121" t="s">
        <v>423</v>
      </c>
      <c r="F4" s="38" t="s">
        <v>81</v>
      </c>
      <c r="G4" s="38" t="s">
        <v>422</v>
      </c>
      <c r="J4" s="72" t="s">
        <v>170</v>
      </c>
      <c r="K4" s="72" t="s">
        <v>93</v>
      </c>
      <c r="L4" s="72" t="s">
        <v>423</v>
      </c>
      <c r="M4" s="72" t="s">
        <v>422</v>
      </c>
      <c r="O4" s="131" t="s">
        <v>424</v>
      </c>
      <c r="P4" s="132"/>
      <c r="Q4" s="132"/>
      <c r="R4" s="133"/>
    </row>
    <row r="5" spans="2:18" ht="13.5" thickBot="1">
      <c r="B5" s="9">
        <v>3000</v>
      </c>
      <c r="C5" s="9" t="s">
        <v>36</v>
      </c>
      <c r="D5" s="48">
        <v>4900</v>
      </c>
      <c r="E5" s="119">
        <f>'grootboek 2023'!G162-'grootboek 2023'!G5</f>
        <v>4361.5</v>
      </c>
      <c r="F5" s="118" t="s">
        <v>429</v>
      </c>
      <c r="G5" s="48">
        <v>4400</v>
      </c>
      <c r="J5" s="82"/>
      <c r="K5" s="82"/>
      <c r="L5" s="82"/>
      <c r="M5" s="82"/>
      <c r="O5" s="90" t="s">
        <v>168</v>
      </c>
      <c r="P5" s="73"/>
      <c r="Q5" s="73"/>
      <c r="R5" s="74"/>
    </row>
    <row r="6" spans="2:18" ht="13.5" thickBot="1">
      <c r="B6" s="9">
        <v>3000</v>
      </c>
      <c r="C6" s="50" t="s">
        <v>91</v>
      </c>
      <c r="D6" s="48">
        <v>1500</v>
      </c>
      <c r="E6" s="48">
        <f>+'grootboek 2023'!G5</f>
        <v>1407</v>
      </c>
      <c r="F6" s="49" t="s">
        <v>125</v>
      </c>
      <c r="G6" s="48">
        <v>1900</v>
      </c>
      <c r="J6" s="83" t="s">
        <v>1</v>
      </c>
      <c r="K6" s="82"/>
      <c r="L6" s="82"/>
      <c r="M6" s="82"/>
      <c r="O6" s="76"/>
      <c r="R6" s="75"/>
    </row>
    <row r="7" spans="2:18" ht="13.5" thickBot="1">
      <c r="B7" s="9">
        <v>3010</v>
      </c>
      <c r="C7" s="50" t="s">
        <v>89</v>
      </c>
      <c r="D7" s="48">
        <v>0</v>
      </c>
      <c r="E7" s="48">
        <f>+'grootboek 2023'!G176</f>
        <v>148.78</v>
      </c>
      <c r="F7" s="49" t="s">
        <v>135</v>
      </c>
      <c r="G7" s="48">
        <v>200</v>
      </c>
      <c r="J7" s="84" t="s">
        <v>157</v>
      </c>
      <c r="K7" s="85">
        <f t="shared" ref="K7:L9" si="0">+D5</f>
        <v>4900</v>
      </c>
      <c r="L7" s="85">
        <f t="shared" si="0"/>
        <v>4361.5</v>
      </c>
      <c r="M7" s="85">
        <f>+G5</f>
        <v>4400</v>
      </c>
      <c r="O7" s="76" t="s">
        <v>166</v>
      </c>
      <c r="Q7" s="77">
        <f>+E47</f>
        <v>466.63</v>
      </c>
      <c r="R7" s="75"/>
    </row>
    <row r="8" spans="2:18" ht="13.5" thickBot="1">
      <c r="B8" s="9">
        <v>3030</v>
      </c>
      <c r="C8" s="50" t="s">
        <v>7</v>
      </c>
      <c r="D8" s="51" t="s">
        <v>63</v>
      </c>
      <c r="E8" s="48"/>
      <c r="F8" s="49" t="s">
        <v>95</v>
      </c>
      <c r="G8" s="51" t="s">
        <v>63</v>
      </c>
      <c r="J8" s="84" t="s">
        <v>158</v>
      </c>
      <c r="K8" s="85">
        <f t="shared" si="0"/>
        <v>1500</v>
      </c>
      <c r="L8" s="85">
        <f t="shared" si="0"/>
        <v>1407</v>
      </c>
      <c r="M8" s="85">
        <f>+G6</f>
        <v>1900</v>
      </c>
      <c r="O8" s="76" t="s">
        <v>167</v>
      </c>
      <c r="Q8" s="77">
        <f>+E46</f>
        <v>23174.73</v>
      </c>
      <c r="R8" s="75"/>
    </row>
    <row r="9" spans="2:18" ht="13.5" thickBot="1">
      <c r="B9" s="9">
        <v>3045</v>
      </c>
      <c r="C9" s="50" t="s">
        <v>98</v>
      </c>
      <c r="D9" s="51" t="s">
        <v>63</v>
      </c>
      <c r="E9" s="48"/>
      <c r="F9" s="49" t="s">
        <v>440</v>
      </c>
      <c r="G9" s="51">
        <v>600</v>
      </c>
      <c r="J9" s="84" t="s">
        <v>427</v>
      </c>
      <c r="K9" s="85">
        <f t="shared" si="0"/>
        <v>0</v>
      </c>
      <c r="L9" s="85">
        <f t="shared" si="0"/>
        <v>148.78</v>
      </c>
      <c r="M9" s="85">
        <f>+G7</f>
        <v>200</v>
      </c>
      <c r="O9" s="78"/>
      <c r="R9" s="91">
        <f>SUM(Q7:Q8)</f>
        <v>23641.360000000001</v>
      </c>
    </row>
    <row r="10" spans="2:18" ht="13.5" thickBot="1">
      <c r="B10" s="9">
        <v>3090</v>
      </c>
      <c r="C10" s="50" t="s">
        <v>86</v>
      </c>
      <c r="D10" s="51" t="s">
        <v>63</v>
      </c>
      <c r="E10" s="48"/>
      <c r="F10" s="49"/>
      <c r="G10" s="51" t="s">
        <v>63</v>
      </c>
      <c r="J10" s="84" t="s">
        <v>86</v>
      </c>
      <c r="K10" s="85" t="str">
        <f>+D10</f>
        <v>pm</v>
      </c>
      <c r="L10" s="85">
        <f>+E10</f>
        <v>0</v>
      </c>
      <c r="M10" s="85">
        <v>0</v>
      </c>
      <c r="O10" s="79"/>
      <c r="P10" s="80"/>
      <c r="Q10" s="80"/>
      <c r="R10" s="81"/>
    </row>
    <row r="11" spans="2:18" ht="13.5" thickBot="1">
      <c r="B11" s="9"/>
      <c r="C11" s="50"/>
      <c r="D11" s="48"/>
      <c r="E11" s="48"/>
      <c r="F11" s="49"/>
      <c r="G11" s="48"/>
      <c r="J11" s="84" t="s">
        <v>436</v>
      </c>
      <c r="K11" s="85" t="str">
        <f>+D9</f>
        <v>pm</v>
      </c>
      <c r="L11" s="85">
        <f>+E9</f>
        <v>0</v>
      </c>
      <c r="M11" s="85">
        <f>+G9</f>
        <v>600</v>
      </c>
      <c r="O11" s="90" t="s">
        <v>169</v>
      </c>
      <c r="P11" s="73"/>
      <c r="Q11" s="73"/>
      <c r="R11" s="74"/>
    </row>
    <row r="12" spans="2:18" ht="15.75" thickBot="1">
      <c r="B12" s="52"/>
      <c r="C12" s="52" t="s">
        <v>79</v>
      </c>
      <c r="D12" s="53">
        <f>SUM(D5:D11)</f>
        <v>6400</v>
      </c>
      <c r="E12" s="53">
        <f>SUM(E5:E11)</f>
        <v>5917.28</v>
      </c>
      <c r="F12" s="54"/>
      <c r="G12" s="53">
        <f>SUM(G5:G11)</f>
        <v>7100</v>
      </c>
      <c r="J12" s="82"/>
      <c r="K12" s="82"/>
      <c r="L12" s="82"/>
      <c r="M12" s="82"/>
      <c r="O12" s="76"/>
      <c r="R12" s="75"/>
    </row>
    <row r="13" spans="2:18" s="47" customFormat="1" ht="15.75" thickBot="1">
      <c r="B13" s="9"/>
      <c r="C13" s="50"/>
      <c r="D13" s="9"/>
      <c r="E13" s="9"/>
      <c r="F13" s="49"/>
      <c r="G13" s="9"/>
      <c r="J13" s="83" t="s">
        <v>162</v>
      </c>
      <c r="K13" s="89">
        <f>SUM(K7:K11)</f>
        <v>6400</v>
      </c>
      <c r="L13" s="89">
        <f>SUM(L7:L11)</f>
        <v>5917.28</v>
      </c>
      <c r="M13" s="89">
        <f>SUM(M7:M11)</f>
        <v>7100</v>
      </c>
      <c r="O13" s="76" t="s">
        <v>441</v>
      </c>
      <c r="P13"/>
      <c r="Q13" s="92">
        <v>7500</v>
      </c>
      <c r="R13" s="75"/>
    </row>
    <row r="14" spans="2:18" s="31" customFormat="1" ht="13.5" thickBot="1">
      <c r="B14" s="9">
        <v>4040</v>
      </c>
      <c r="C14" s="50" t="s">
        <v>34</v>
      </c>
      <c r="D14" s="48">
        <v>2850</v>
      </c>
      <c r="E14" s="48">
        <f>+'grootboek 2023'!F191</f>
        <v>2731</v>
      </c>
      <c r="F14" s="49" t="s">
        <v>428</v>
      </c>
      <c r="G14" s="48">
        <v>2900</v>
      </c>
      <c r="J14" s="82"/>
      <c r="K14" s="82"/>
      <c r="L14" s="82"/>
      <c r="M14" s="82"/>
      <c r="O14" s="76" t="s">
        <v>442</v>
      </c>
      <c r="P14"/>
      <c r="Q14" s="92">
        <v>7500</v>
      </c>
      <c r="R14" s="75"/>
    </row>
    <row r="15" spans="2:18" ht="15.75" thickBot="1">
      <c r="B15" s="9">
        <v>4000</v>
      </c>
      <c r="C15" s="50" t="s">
        <v>47</v>
      </c>
      <c r="D15" s="48">
        <v>100</v>
      </c>
      <c r="E15" s="48"/>
      <c r="F15" s="49" t="s">
        <v>133</v>
      </c>
      <c r="G15" s="48">
        <v>100</v>
      </c>
      <c r="J15" s="86" t="s">
        <v>2</v>
      </c>
      <c r="K15" s="86"/>
      <c r="L15" s="86"/>
      <c r="M15" s="86"/>
      <c r="O15" s="76" t="s">
        <v>443</v>
      </c>
      <c r="Q15" s="92">
        <f>7570+E42-1</f>
        <v>8140.6900000000005</v>
      </c>
      <c r="R15" s="75"/>
    </row>
    <row r="16" spans="2:18" ht="13.5" thickBot="1">
      <c r="B16" s="9">
        <v>4020</v>
      </c>
      <c r="C16" s="50" t="s">
        <v>88</v>
      </c>
      <c r="D16" s="48">
        <v>0</v>
      </c>
      <c r="E16" s="48">
        <f>+'kolommenbalans 31-12-2023'!C12</f>
        <v>457.5</v>
      </c>
      <c r="F16" s="49" t="s">
        <v>431</v>
      </c>
      <c r="G16" s="48">
        <v>400</v>
      </c>
      <c r="J16" s="84" t="s">
        <v>159</v>
      </c>
      <c r="K16" s="87">
        <f>+D14</f>
        <v>2850</v>
      </c>
      <c r="L16" s="85">
        <f>+E14</f>
        <v>2731</v>
      </c>
      <c r="M16" s="87">
        <f>+G14</f>
        <v>2900</v>
      </c>
      <c r="O16" s="76" t="s">
        <v>444</v>
      </c>
      <c r="Q16" s="92">
        <v>500</v>
      </c>
      <c r="R16" s="75"/>
    </row>
    <row r="17" spans="2:18" ht="26.25" thickBot="1">
      <c r="B17" s="9">
        <v>4025</v>
      </c>
      <c r="C17" s="50" t="s">
        <v>430</v>
      </c>
      <c r="D17" s="48">
        <v>350</v>
      </c>
      <c r="E17" s="48">
        <f>+'kolommenbalans 31-12-2023'!C13</f>
        <v>553.20000000000005</v>
      </c>
      <c r="F17" s="49" t="s">
        <v>432</v>
      </c>
      <c r="G17" s="48">
        <v>400</v>
      </c>
      <c r="J17" s="84" t="s">
        <v>160</v>
      </c>
      <c r="K17" s="85">
        <f>SUM(D15:D21)</f>
        <v>1300</v>
      </c>
      <c r="L17" s="85">
        <f>SUM(E15:E21)</f>
        <v>1756.95</v>
      </c>
      <c r="M17" s="85">
        <f>SUM(G15:G21)</f>
        <v>1500</v>
      </c>
      <c r="O17" s="76"/>
      <c r="Q17" s="92"/>
      <c r="R17" s="91">
        <f>SUM(Q13:Q16)</f>
        <v>23640.690000000002</v>
      </c>
    </row>
    <row r="18" spans="2:18" ht="13.5" thickBot="1">
      <c r="B18" s="9">
        <v>4175</v>
      </c>
      <c r="C18" s="50" t="s">
        <v>87</v>
      </c>
      <c r="D18" s="56">
        <v>100</v>
      </c>
      <c r="E18" s="55">
        <f>+'kolommenbalans 31-12-2023'!C23</f>
        <v>162</v>
      </c>
      <c r="F18" s="49" t="s">
        <v>136</v>
      </c>
      <c r="G18" s="56">
        <v>100</v>
      </c>
      <c r="H18" s="35"/>
      <c r="J18" s="84" t="s">
        <v>161</v>
      </c>
      <c r="K18" s="85">
        <f>SUM(D22:D34)+D37</f>
        <v>1600</v>
      </c>
      <c r="L18" s="85">
        <f>SUM(E22:E34)+E37</f>
        <v>252.74</v>
      </c>
      <c r="M18" s="85">
        <f>SUM(G22:G34)+G37</f>
        <v>1600</v>
      </c>
      <c r="O18" s="79"/>
      <c r="P18" s="80"/>
      <c r="Q18" s="80"/>
      <c r="R18" s="93"/>
    </row>
    <row r="19" spans="2:18" ht="13.5" thickBot="1">
      <c r="B19" s="9">
        <v>4110</v>
      </c>
      <c r="C19" s="50" t="s">
        <v>18</v>
      </c>
      <c r="D19" s="51">
        <v>250</v>
      </c>
      <c r="E19" s="55"/>
      <c r="F19" s="49"/>
      <c r="G19" s="51"/>
      <c r="J19" s="84" t="s">
        <v>99</v>
      </c>
      <c r="K19" s="85">
        <f>+D35</f>
        <v>0</v>
      </c>
      <c r="L19" s="85">
        <f>+E35</f>
        <v>220.9</v>
      </c>
      <c r="M19" s="88" t="s">
        <v>165</v>
      </c>
    </row>
    <row r="20" spans="2:18" ht="26.25" thickBot="1">
      <c r="B20" s="9">
        <v>4120</v>
      </c>
      <c r="C20" s="50" t="s">
        <v>51</v>
      </c>
      <c r="D20" s="48">
        <v>300</v>
      </c>
      <c r="E20" s="55">
        <f>+'grootboek 2023'!F235</f>
        <v>314.57999999999993</v>
      </c>
      <c r="F20" s="49" t="s">
        <v>156</v>
      </c>
      <c r="G20" s="48">
        <v>350</v>
      </c>
      <c r="J20" s="84" t="s">
        <v>437</v>
      </c>
      <c r="K20" s="85">
        <f>+D36</f>
        <v>150</v>
      </c>
      <c r="L20" s="85">
        <f>+E36</f>
        <v>384</v>
      </c>
      <c r="M20" s="88">
        <f>+G36</f>
        <v>600</v>
      </c>
      <c r="O20" s="137" t="s">
        <v>445</v>
      </c>
      <c r="P20" s="138"/>
      <c r="Q20" s="138"/>
      <c r="R20" s="139"/>
    </row>
    <row r="21" spans="2:18" ht="26.25" thickBot="1">
      <c r="B21" s="9">
        <v>4150</v>
      </c>
      <c r="C21" s="50" t="s">
        <v>20</v>
      </c>
      <c r="D21" s="48">
        <v>200</v>
      </c>
      <c r="E21" s="55">
        <f>+'grootboek 2023'!F238</f>
        <v>269.67</v>
      </c>
      <c r="F21" s="49" t="s">
        <v>438</v>
      </c>
      <c r="G21" s="48">
        <v>150</v>
      </c>
      <c r="J21" s="84" t="s">
        <v>439</v>
      </c>
      <c r="K21" s="85">
        <f>+D38</f>
        <v>500</v>
      </c>
      <c r="L21" s="82"/>
      <c r="M21" s="85">
        <f>G38</f>
        <v>500</v>
      </c>
      <c r="O21" s="140"/>
      <c r="P21" s="141"/>
      <c r="Q21" s="141"/>
      <c r="R21" s="142"/>
    </row>
    <row r="22" spans="2:18" ht="39" thickBot="1">
      <c r="B22" s="9">
        <v>4050</v>
      </c>
      <c r="C22" s="50" t="s">
        <v>124</v>
      </c>
      <c r="D22" s="48">
        <v>100</v>
      </c>
      <c r="E22" s="55"/>
      <c r="F22" s="49" t="s">
        <v>447</v>
      </c>
      <c r="G22" s="48">
        <v>100</v>
      </c>
      <c r="J22" s="84"/>
      <c r="K22" s="82"/>
      <c r="L22" s="82"/>
      <c r="M22" s="85"/>
      <c r="O22" s="3" t="s">
        <v>84</v>
      </c>
    </row>
    <row r="23" spans="2:18" ht="13.5" thickBot="1">
      <c r="B23" s="9">
        <v>4055</v>
      </c>
      <c r="C23" s="50" t="s">
        <v>114</v>
      </c>
      <c r="D23" s="48">
        <v>100</v>
      </c>
      <c r="E23" s="55">
        <f>+'grootboek 2023'!F196</f>
        <v>73.2</v>
      </c>
      <c r="F23" s="118" t="s">
        <v>122</v>
      </c>
      <c r="G23" s="48">
        <v>100</v>
      </c>
      <c r="J23" s="83" t="s">
        <v>163</v>
      </c>
      <c r="K23" s="89">
        <f>SUM(K16:K21)</f>
        <v>6400</v>
      </c>
      <c r="L23" s="89">
        <f t="shared" ref="L23:M23" si="1">SUM(L16:L21)</f>
        <v>5345.5899999999992</v>
      </c>
      <c r="M23" s="89">
        <f t="shared" si="1"/>
        <v>7100</v>
      </c>
      <c r="O23" s="3" t="s">
        <v>85</v>
      </c>
    </row>
    <row r="24" spans="2:18" ht="13.5" thickBot="1">
      <c r="B24" s="9">
        <v>4060</v>
      </c>
      <c r="C24" s="50" t="s">
        <v>13</v>
      </c>
      <c r="D24" s="48">
        <v>100</v>
      </c>
      <c r="E24" s="48">
        <f>+'kolommenbalans 31-12-2023'!C16</f>
        <v>48</v>
      </c>
      <c r="F24" s="49" t="s">
        <v>123</v>
      </c>
      <c r="G24" s="48">
        <v>100</v>
      </c>
      <c r="I24" s="44"/>
      <c r="J24" s="83" t="s">
        <v>164</v>
      </c>
      <c r="K24" s="89">
        <f>+K13-K23</f>
        <v>0</v>
      </c>
      <c r="L24" s="89">
        <f t="shared" ref="L24:M24" si="2">+L13-L23</f>
        <v>571.69000000000051</v>
      </c>
      <c r="M24" s="89">
        <f t="shared" si="2"/>
        <v>0</v>
      </c>
    </row>
    <row r="25" spans="2:18" ht="13.5" thickBot="1">
      <c r="B25" s="9">
        <v>4070</v>
      </c>
      <c r="C25" s="50" t="s">
        <v>14</v>
      </c>
      <c r="D25" s="48">
        <v>100</v>
      </c>
      <c r="E25" s="48">
        <f>+'kolommenbalans 31-12-2023'!C17</f>
        <v>87.34</v>
      </c>
      <c r="F25" s="49" t="s">
        <v>446</v>
      </c>
      <c r="G25" s="48">
        <v>100</v>
      </c>
      <c r="O25" s="3" t="s">
        <v>94</v>
      </c>
    </row>
    <row r="26" spans="2:18" ht="13.5" thickBot="1">
      <c r="B26" s="9">
        <v>4075</v>
      </c>
      <c r="C26" s="50" t="s">
        <v>96</v>
      </c>
      <c r="D26" s="48">
        <v>100</v>
      </c>
      <c r="E26" s="48"/>
      <c r="F26" s="49" t="s">
        <v>446</v>
      </c>
      <c r="G26" s="48">
        <v>100</v>
      </c>
      <c r="J26" s="134" t="s">
        <v>426</v>
      </c>
      <c r="K26" s="135"/>
      <c r="L26" s="136"/>
    </row>
    <row r="27" spans="2:18">
      <c r="B27" s="9">
        <v>4080</v>
      </c>
      <c r="C27" s="50" t="s">
        <v>15</v>
      </c>
      <c r="D27" s="48">
        <v>100</v>
      </c>
      <c r="E27" s="48"/>
      <c r="F27" s="49" t="s">
        <v>446</v>
      </c>
      <c r="G27" s="48">
        <v>100</v>
      </c>
    </row>
    <row r="28" spans="2:18">
      <c r="B28" s="9">
        <v>4085</v>
      </c>
      <c r="C28" s="50" t="s">
        <v>97</v>
      </c>
      <c r="D28" s="48">
        <v>100</v>
      </c>
      <c r="E28" s="48"/>
      <c r="F28" s="49" t="s">
        <v>446</v>
      </c>
      <c r="G28" s="48">
        <v>100</v>
      </c>
    </row>
    <row r="29" spans="2:18">
      <c r="B29" s="9">
        <v>4090</v>
      </c>
      <c r="C29" s="50" t="s">
        <v>90</v>
      </c>
      <c r="D29" s="48">
        <v>100</v>
      </c>
      <c r="E29" s="48"/>
      <c r="F29" s="49" t="s">
        <v>129</v>
      </c>
      <c r="G29" s="48">
        <v>100</v>
      </c>
    </row>
    <row r="30" spans="2:18">
      <c r="B30" s="9">
        <v>4091</v>
      </c>
      <c r="C30" s="50" t="s">
        <v>126</v>
      </c>
      <c r="D30" s="48">
        <v>100</v>
      </c>
      <c r="E30" s="48">
        <f>+'kolommenbalans 31-12-2023'!C18</f>
        <v>44.2</v>
      </c>
      <c r="F30" s="49" t="s">
        <v>128</v>
      </c>
      <c r="G30" s="48">
        <v>100</v>
      </c>
      <c r="O30" s="40"/>
    </row>
    <row r="31" spans="2:18">
      <c r="B31" s="9">
        <v>4092</v>
      </c>
      <c r="C31" s="50" t="s">
        <v>127</v>
      </c>
      <c r="D31" s="48">
        <v>100</v>
      </c>
      <c r="E31" s="48"/>
      <c r="F31" s="49" t="s">
        <v>446</v>
      </c>
      <c r="G31" s="48">
        <v>100</v>
      </c>
    </row>
    <row r="32" spans="2:18">
      <c r="B32" s="9">
        <v>4100</v>
      </c>
      <c r="C32" s="50" t="s">
        <v>17</v>
      </c>
      <c r="D32" s="48">
        <v>100</v>
      </c>
      <c r="E32" s="48"/>
      <c r="F32" s="49" t="s">
        <v>446</v>
      </c>
      <c r="G32" s="48">
        <v>100</v>
      </c>
      <c r="O32" s="3" t="s">
        <v>425</v>
      </c>
    </row>
    <row r="33" spans="2:18">
      <c r="B33" s="9">
        <v>4140</v>
      </c>
      <c r="C33" s="50" t="s">
        <v>59</v>
      </c>
      <c r="D33" s="48">
        <v>100</v>
      </c>
      <c r="E33" s="48"/>
      <c r="F33" s="49" t="s">
        <v>446</v>
      </c>
      <c r="G33" s="48">
        <v>100</v>
      </c>
      <c r="O33" s="3"/>
    </row>
    <row r="34" spans="2:18">
      <c r="B34" s="9">
        <v>4145</v>
      </c>
      <c r="C34" s="50" t="s">
        <v>48</v>
      </c>
      <c r="D34" s="48">
        <v>100</v>
      </c>
      <c r="E34" s="48"/>
      <c r="F34" s="49" t="s">
        <v>446</v>
      </c>
      <c r="G34" s="48">
        <v>100</v>
      </c>
    </row>
    <row r="35" spans="2:18">
      <c r="B35" s="9">
        <v>4160</v>
      </c>
      <c r="C35" s="50" t="s">
        <v>99</v>
      </c>
      <c r="D35" s="48">
        <v>0</v>
      </c>
      <c r="E35" s="55">
        <f>+'grootboek 2023'!F246</f>
        <v>220.9</v>
      </c>
      <c r="F35" s="49" t="s">
        <v>433</v>
      </c>
      <c r="G35" s="48">
        <v>0</v>
      </c>
    </row>
    <row r="36" spans="2:18">
      <c r="B36" s="9">
        <v>4165</v>
      </c>
      <c r="C36" s="50" t="s">
        <v>100</v>
      </c>
      <c r="D36" s="48">
        <v>150</v>
      </c>
      <c r="E36" s="55">
        <f>+'grootboek 2023'!F248</f>
        <v>384</v>
      </c>
      <c r="F36" s="49" t="s">
        <v>434</v>
      </c>
      <c r="G36" s="48">
        <v>600</v>
      </c>
    </row>
    <row r="37" spans="2:18" ht="38.25">
      <c r="B37" s="9"/>
      <c r="C37" s="57" t="s">
        <v>130</v>
      </c>
      <c r="D37" s="56">
        <v>300</v>
      </c>
      <c r="E37" s="55"/>
      <c r="F37" s="49" t="s">
        <v>435</v>
      </c>
      <c r="G37" s="56">
        <v>300</v>
      </c>
      <c r="O37" s="42"/>
    </row>
    <row r="38" spans="2:18" ht="38.25">
      <c r="B38" s="9"/>
      <c r="C38" s="50" t="s">
        <v>132</v>
      </c>
      <c r="D38" s="56">
        <v>500</v>
      </c>
      <c r="E38" s="55"/>
      <c r="F38" s="49" t="s">
        <v>131</v>
      </c>
      <c r="G38" s="56">
        <v>500</v>
      </c>
      <c r="H38" s="35"/>
    </row>
    <row r="39" spans="2:18">
      <c r="B39" s="9"/>
      <c r="C39" s="50"/>
      <c r="D39" s="48"/>
      <c r="E39" s="48"/>
      <c r="F39" s="58"/>
      <c r="G39" s="48"/>
    </row>
    <row r="40" spans="2:18" s="3" customFormat="1">
      <c r="B40" s="59"/>
      <c r="C40" s="59" t="s">
        <v>80</v>
      </c>
      <c r="D40" s="60">
        <f>SUM(D14:D39)</f>
        <v>6400</v>
      </c>
      <c r="E40" s="60">
        <f>SUM(E14:E39)</f>
        <v>5345.5899999999992</v>
      </c>
      <c r="F40" s="61"/>
      <c r="G40" s="60">
        <f>SUM(G14:G39)</f>
        <v>7100</v>
      </c>
      <c r="O40"/>
      <c r="P40"/>
      <c r="Q40"/>
      <c r="R40"/>
    </row>
    <row r="41" spans="2:18">
      <c r="B41" s="9"/>
      <c r="C41" s="9"/>
      <c r="D41" s="48"/>
      <c r="E41" s="48"/>
      <c r="F41" s="58"/>
      <c r="G41" s="48"/>
    </row>
    <row r="42" spans="2:18">
      <c r="B42" s="59"/>
      <c r="C42" s="59" t="s">
        <v>138</v>
      </c>
      <c r="D42" s="60">
        <f>+D12-D40</f>
        <v>0</v>
      </c>
      <c r="E42" s="62">
        <f>+E12-E40</f>
        <v>571.69000000000051</v>
      </c>
      <c r="F42" s="49" t="s">
        <v>137</v>
      </c>
      <c r="G42" s="60">
        <f>+G12-G40</f>
        <v>0</v>
      </c>
      <c r="O42" s="3"/>
      <c r="P42" s="3"/>
      <c r="Q42" s="3"/>
      <c r="R42" s="3"/>
    </row>
    <row r="43" spans="2:18">
      <c r="B43" s="9"/>
      <c r="C43" s="9"/>
      <c r="D43" s="9"/>
      <c r="E43" s="9"/>
      <c r="F43" s="58"/>
      <c r="G43" s="9"/>
      <c r="J43" s="3"/>
      <c r="K43" s="3"/>
      <c r="L43" s="3"/>
      <c r="M43" s="3"/>
    </row>
    <row r="44" spans="2:18">
      <c r="B44" s="9"/>
      <c r="C44" s="9"/>
      <c r="D44" s="9"/>
      <c r="E44" s="63"/>
      <c r="F44" s="58"/>
      <c r="G44" s="9"/>
    </row>
    <row r="45" spans="2:18">
      <c r="B45" s="59" t="s">
        <v>78</v>
      </c>
      <c r="C45" s="9"/>
      <c r="D45" s="64">
        <v>44927</v>
      </c>
      <c r="E45" s="64">
        <v>45291</v>
      </c>
      <c r="F45" s="58"/>
      <c r="G45" s="9"/>
    </row>
    <row r="46" spans="2:18">
      <c r="B46" s="9"/>
      <c r="C46" s="65" t="s">
        <v>82</v>
      </c>
      <c r="D46" s="66">
        <v>21775.95</v>
      </c>
      <c r="E46" s="66">
        <f>+'kolommenbalans 31-12-2023'!E5</f>
        <v>23174.73</v>
      </c>
      <c r="F46" s="49"/>
      <c r="G46" s="9"/>
    </row>
    <row r="47" spans="2:18" ht="15">
      <c r="B47" s="9"/>
      <c r="C47" s="65" t="s">
        <v>83</v>
      </c>
      <c r="D47" s="67">
        <v>793.72</v>
      </c>
      <c r="E47" s="67">
        <f>+'kolommenbalans 31-12-2023'!E4</f>
        <v>466.63</v>
      </c>
      <c r="F47" s="58"/>
      <c r="G47" s="9"/>
    </row>
    <row r="48" spans="2:18">
      <c r="B48" s="9"/>
      <c r="C48" s="68"/>
      <c r="D48" s="66">
        <f>+D46+D47</f>
        <v>22569.670000000002</v>
      </c>
      <c r="E48" s="66">
        <f>+E46+E47</f>
        <v>23641.360000000001</v>
      </c>
      <c r="F48" s="69"/>
      <c r="G48" s="9"/>
    </row>
    <row r="49" spans="2:18">
      <c r="B49" s="9"/>
      <c r="C49" s="50" t="s">
        <v>451</v>
      </c>
      <c r="E49" s="70">
        <f>+E48-D48</f>
        <v>1071.6899999999987</v>
      </c>
      <c r="F49" s="71"/>
      <c r="G49" s="9"/>
    </row>
    <row r="50" spans="2:18">
      <c r="B50" s="9"/>
      <c r="C50" s="50" t="s">
        <v>419</v>
      </c>
      <c r="D50" s="70"/>
      <c r="E50" s="70">
        <v>-500</v>
      </c>
      <c r="F50" s="123" t="s">
        <v>449</v>
      </c>
      <c r="G50" s="9"/>
    </row>
    <row r="51" spans="2:18">
      <c r="B51" s="9"/>
      <c r="C51" s="50" t="s">
        <v>420</v>
      </c>
      <c r="D51" s="70"/>
      <c r="E51" s="70">
        <v>-572</v>
      </c>
      <c r="F51" s="123" t="s">
        <v>450</v>
      </c>
      <c r="G51" s="9"/>
    </row>
    <row r="52" spans="2:18">
      <c r="B52" s="9"/>
      <c r="C52" s="50"/>
      <c r="D52" s="70"/>
      <c r="E52" s="70">
        <f>SUM(E49:E51)</f>
        <v>-0.31000000000130967</v>
      </c>
      <c r="F52" s="71"/>
      <c r="G52" s="9"/>
    </row>
    <row r="53" spans="2:18" ht="25.5">
      <c r="B53" s="130" t="s">
        <v>421</v>
      </c>
      <c r="C53" s="130"/>
      <c r="D53" s="130"/>
      <c r="E53" s="9"/>
      <c r="F53" s="122" t="s">
        <v>448</v>
      </c>
      <c r="G53" s="9"/>
    </row>
    <row r="54" spans="2:18" s="3" customFormat="1">
      <c r="B54" s="9"/>
      <c r="C54" s="9"/>
      <c r="D54" s="9"/>
      <c r="E54" s="9"/>
      <c r="F54" s="71"/>
      <c r="G54" s="9"/>
      <c r="J54"/>
      <c r="K54"/>
      <c r="L54"/>
      <c r="M54"/>
      <c r="O54"/>
      <c r="P54"/>
      <c r="Q54"/>
      <c r="R54"/>
    </row>
    <row r="56" spans="2:18">
      <c r="F56" s="46"/>
      <c r="O56" s="3"/>
      <c r="P56" s="3"/>
      <c r="Q56" s="3"/>
      <c r="R56" s="3"/>
    </row>
    <row r="57" spans="2:18">
      <c r="K57" s="3"/>
      <c r="M57" s="3"/>
    </row>
  </sheetData>
  <mergeCells count="4">
    <mergeCell ref="B53:D53"/>
    <mergeCell ref="O4:R4"/>
    <mergeCell ref="J26:L26"/>
    <mergeCell ref="O20:R2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4294967293" r:id="rId1"/>
  <headerFooter>
    <oddFooter>&amp;L&amp;Z&amp;F&amp;R&amp;A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2D82-72D2-44CF-B3F1-0F030D34FDAA}">
  <dimension ref="A2:D43"/>
  <sheetViews>
    <sheetView topLeftCell="A3" workbookViewId="0">
      <selection activeCell="A3" sqref="A3:D24"/>
    </sheetView>
  </sheetViews>
  <sheetFormatPr defaultRowHeight="12.75"/>
  <cols>
    <col min="1" max="1" width="33.5703125" bestFit="1" customWidth="1"/>
    <col min="2" max="4" width="11.5703125" customWidth="1"/>
  </cols>
  <sheetData>
    <row r="2" spans="1:4" ht="13.5" thickBot="1"/>
    <row r="3" spans="1:4" ht="25.5">
      <c r="A3" s="126" t="s">
        <v>170</v>
      </c>
      <c r="B3" s="128" t="s">
        <v>93</v>
      </c>
      <c r="C3" s="128" t="s">
        <v>423</v>
      </c>
      <c r="D3" s="128" t="s">
        <v>422</v>
      </c>
    </row>
    <row r="4" spans="1:4" ht="13.5" thickBot="1">
      <c r="A4" s="129"/>
      <c r="B4" s="121"/>
      <c r="C4" s="121"/>
      <c r="D4" s="121" t="s">
        <v>92</v>
      </c>
    </row>
    <row r="5" spans="1:4" ht="13.5" thickBot="1">
      <c r="A5" s="127"/>
      <c r="B5" s="127"/>
      <c r="C5" s="127"/>
      <c r="D5" s="127"/>
    </row>
    <row r="6" spans="1:4" ht="13.5" thickBot="1">
      <c r="A6" s="83" t="s">
        <v>1</v>
      </c>
      <c r="B6" s="82"/>
      <c r="C6" s="82"/>
      <c r="D6" s="82"/>
    </row>
    <row r="7" spans="1:4" ht="13.5" thickBot="1">
      <c r="A7" s="84" t="s">
        <v>157</v>
      </c>
      <c r="B7" s="85">
        <v>4900</v>
      </c>
      <c r="C7" s="85">
        <v>4361.5</v>
      </c>
      <c r="D7" s="85">
        <v>4400</v>
      </c>
    </row>
    <row r="8" spans="1:4" ht="13.5" thickBot="1">
      <c r="A8" s="84" t="s">
        <v>158</v>
      </c>
      <c r="B8" s="85">
        <v>1500</v>
      </c>
      <c r="C8" s="85">
        <v>1407</v>
      </c>
      <c r="D8" s="85">
        <v>1900</v>
      </c>
    </row>
    <row r="9" spans="1:4" ht="13.5" thickBot="1">
      <c r="A9" s="84" t="s">
        <v>427</v>
      </c>
      <c r="B9" s="85">
        <v>0</v>
      </c>
      <c r="C9" s="85">
        <v>148.78</v>
      </c>
      <c r="D9" s="85">
        <v>200</v>
      </c>
    </row>
    <row r="10" spans="1:4" ht="13.5" thickBot="1">
      <c r="A10" s="84" t="s">
        <v>86</v>
      </c>
      <c r="B10" s="85" t="s">
        <v>63</v>
      </c>
      <c r="C10" s="85">
        <v>0</v>
      </c>
      <c r="D10" s="85">
        <v>0</v>
      </c>
    </row>
    <row r="11" spans="1:4" ht="13.5" thickBot="1">
      <c r="A11" s="84" t="s">
        <v>453</v>
      </c>
      <c r="B11" s="85" t="s">
        <v>63</v>
      </c>
      <c r="C11" s="85">
        <v>0</v>
      </c>
      <c r="D11" s="85">
        <v>600</v>
      </c>
    </row>
    <row r="12" spans="1:4" ht="13.5" thickBot="1">
      <c r="A12" s="82"/>
      <c r="B12" s="82"/>
      <c r="C12" s="82"/>
      <c r="D12" s="82"/>
    </row>
    <row r="13" spans="1:4" ht="13.5" thickBot="1">
      <c r="A13" s="84" t="s">
        <v>162</v>
      </c>
      <c r="B13" s="88">
        <v>6400</v>
      </c>
      <c r="C13" s="88">
        <v>5917.28</v>
      </c>
      <c r="D13" s="88">
        <v>7100</v>
      </c>
    </row>
    <row r="14" spans="1:4" ht="13.5" thickBot="1">
      <c r="A14" s="82"/>
      <c r="B14" s="82"/>
      <c r="C14" s="82"/>
      <c r="D14" s="82"/>
    </row>
    <row r="15" spans="1:4" ht="15.75" thickBot="1">
      <c r="A15" s="86" t="s">
        <v>2</v>
      </c>
      <c r="B15" s="86"/>
      <c r="C15" s="86"/>
      <c r="D15" s="86"/>
    </row>
    <row r="16" spans="1:4" ht="13.5" thickBot="1">
      <c r="A16" s="84" t="s">
        <v>159</v>
      </c>
      <c r="B16" s="87">
        <v>2850</v>
      </c>
      <c r="C16" s="85">
        <v>2731</v>
      </c>
      <c r="D16" s="87">
        <v>2900</v>
      </c>
    </row>
    <row r="17" spans="1:4" ht="13.5" thickBot="1">
      <c r="A17" s="84" t="s">
        <v>160</v>
      </c>
      <c r="B17" s="85">
        <v>1300</v>
      </c>
      <c r="C17" s="85">
        <v>1756.95</v>
      </c>
      <c r="D17" s="85">
        <v>1500</v>
      </c>
    </row>
    <row r="18" spans="1:4" ht="13.5" thickBot="1">
      <c r="A18" s="84" t="s">
        <v>161</v>
      </c>
      <c r="B18" s="85">
        <v>1600</v>
      </c>
      <c r="C18" s="85">
        <v>252.74</v>
      </c>
      <c r="D18" s="85">
        <v>1600</v>
      </c>
    </row>
    <row r="19" spans="1:4" ht="13.5" thickBot="1">
      <c r="A19" s="84" t="s">
        <v>99</v>
      </c>
      <c r="B19" s="85">
        <v>0</v>
      </c>
      <c r="C19" s="85">
        <v>220.9</v>
      </c>
      <c r="D19" s="88">
        <v>0</v>
      </c>
    </row>
    <row r="20" spans="1:4" ht="13.5" thickBot="1">
      <c r="A20" s="84" t="s">
        <v>437</v>
      </c>
      <c r="B20" s="85">
        <v>150</v>
      </c>
      <c r="C20" s="85">
        <v>384</v>
      </c>
      <c r="D20" s="88">
        <v>600</v>
      </c>
    </row>
    <row r="21" spans="1:4" ht="13.5" thickBot="1">
      <c r="A21" s="84" t="s">
        <v>439</v>
      </c>
      <c r="B21" s="82">
        <v>500</v>
      </c>
      <c r="C21" s="82"/>
      <c r="D21" s="85">
        <v>500</v>
      </c>
    </row>
    <row r="22" spans="1:4" ht="13.5" thickBot="1">
      <c r="A22" s="84"/>
      <c r="B22" s="82"/>
      <c r="C22" s="82"/>
      <c r="D22" s="85"/>
    </row>
    <row r="23" spans="1:4" ht="13.5" thickBot="1">
      <c r="A23" s="83" t="s">
        <v>163</v>
      </c>
      <c r="B23" s="89">
        <v>6400</v>
      </c>
      <c r="C23" s="89">
        <v>5345.5899999999992</v>
      </c>
      <c r="D23" s="89">
        <v>7100</v>
      </c>
    </row>
    <row r="24" spans="1:4" ht="13.5" thickBot="1">
      <c r="A24" s="83" t="s">
        <v>164</v>
      </c>
      <c r="B24" s="89">
        <v>0</v>
      </c>
      <c r="C24" s="89">
        <v>571.69000000000051</v>
      </c>
      <c r="D24" s="89">
        <v>0</v>
      </c>
    </row>
    <row r="26" spans="1:4" ht="13.5" thickBot="1"/>
    <row r="27" spans="1:4">
      <c r="A27" s="143" t="s">
        <v>452</v>
      </c>
      <c r="B27" s="144"/>
      <c r="C27" s="144"/>
      <c r="D27" s="145"/>
    </row>
    <row r="28" spans="1:4">
      <c r="A28" s="146"/>
      <c r="B28" s="147"/>
      <c r="C28" s="147"/>
      <c r="D28" s="148"/>
    </row>
    <row r="29" spans="1:4" ht="13.5" thickBot="1">
      <c r="A29" s="149"/>
      <c r="B29" s="150"/>
      <c r="C29" s="150"/>
      <c r="D29" s="151"/>
    </row>
    <row r="30" spans="1:4">
      <c r="A30" s="125" t="s">
        <v>168</v>
      </c>
      <c r="D30" s="75"/>
    </row>
    <row r="31" spans="1:4">
      <c r="A31" s="76"/>
      <c r="D31" s="75"/>
    </row>
    <row r="32" spans="1:4">
      <c r="A32" s="76" t="s">
        <v>166</v>
      </c>
      <c r="C32" s="77">
        <v>466.63</v>
      </c>
      <c r="D32" s="75"/>
    </row>
    <row r="33" spans="1:4">
      <c r="A33" s="76" t="s">
        <v>167</v>
      </c>
      <c r="C33" s="77">
        <v>23174.73</v>
      </c>
      <c r="D33" s="75"/>
    </row>
    <row r="34" spans="1:4" ht="13.5" thickBot="1">
      <c r="A34" s="78"/>
      <c r="D34" s="124">
        <f>SUM(C32:C33)</f>
        <v>23641.360000000001</v>
      </c>
    </row>
    <row r="35" spans="1:4" ht="14.25" thickTop="1" thickBot="1">
      <c r="A35" s="79"/>
      <c r="B35" s="80"/>
      <c r="C35" s="80"/>
      <c r="D35" s="81"/>
    </row>
    <row r="36" spans="1:4">
      <c r="A36" s="90" t="s">
        <v>169</v>
      </c>
      <c r="B36" s="73"/>
      <c r="C36" s="73"/>
      <c r="D36" s="74"/>
    </row>
    <row r="37" spans="1:4">
      <c r="A37" s="76"/>
      <c r="D37" s="75"/>
    </row>
    <row r="38" spans="1:4">
      <c r="A38" s="76" t="s">
        <v>441</v>
      </c>
      <c r="C38" s="92">
        <v>7500</v>
      </c>
      <c r="D38" s="75"/>
    </row>
    <row r="39" spans="1:4">
      <c r="A39" s="76" t="s">
        <v>442</v>
      </c>
      <c r="C39" s="92">
        <v>7500</v>
      </c>
      <c r="D39" s="75"/>
    </row>
    <row r="40" spans="1:4">
      <c r="A40" s="76" t="s">
        <v>443</v>
      </c>
      <c r="C40" s="92">
        <v>8140.6900000000005</v>
      </c>
      <c r="D40" s="75"/>
    </row>
    <row r="41" spans="1:4">
      <c r="A41" s="76" t="s">
        <v>444</v>
      </c>
      <c r="C41" s="92">
        <v>500</v>
      </c>
      <c r="D41" s="75"/>
    </row>
    <row r="42" spans="1:4" ht="13.5" thickBot="1">
      <c r="A42" s="76"/>
      <c r="C42" s="92"/>
      <c r="D42" s="124">
        <f>SUM(C38:C41)</f>
        <v>23640.690000000002</v>
      </c>
    </row>
    <row r="43" spans="1:4" ht="14.25" thickTop="1" thickBot="1">
      <c r="A43" s="79"/>
      <c r="B43" s="80"/>
      <c r="C43" s="80"/>
      <c r="D43" s="93"/>
    </row>
  </sheetData>
  <mergeCells count="1">
    <mergeCell ref="A27:D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5F34-6980-4F95-9644-6A9FCFCEC2B4}">
  <sheetPr>
    <outlinePr summaryBelow="0" summaryRight="0"/>
  </sheetPr>
  <dimension ref="A1:F26"/>
  <sheetViews>
    <sheetView workbookViewId="0">
      <pane ySplit="3" topLeftCell="A4" activePane="bottomLeft" state="frozen"/>
      <selection pane="bottomLeft" activeCell="H28" sqref="H28"/>
    </sheetView>
  </sheetViews>
  <sheetFormatPr defaultRowHeight="12.75"/>
  <cols>
    <col min="1" max="1" width="11.140625" style="96" customWidth="1"/>
    <col min="2" max="2" width="50" style="94" customWidth="1"/>
    <col min="3" max="6" width="16.7109375" style="95" customWidth="1"/>
  </cols>
  <sheetData>
    <row r="1" spans="1:6" ht="15" customHeight="1">
      <c r="A1" s="152" t="s">
        <v>101</v>
      </c>
      <c r="B1" s="153"/>
      <c r="C1" s="154"/>
      <c r="D1" s="154"/>
      <c r="E1" s="154"/>
      <c r="F1" s="154"/>
    </row>
    <row r="2" spans="1:6" ht="15" customHeight="1">
      <c r="A2" s="155"/>
      <c r="B2" s="153"/>
      <c r="C2" s="154"/>
      <c r="D2" s="154"/>
      <c r="E2" s="154"/>
      <c r="F2" s="154"/>
    </row>
    <row r="3" spans="1:6" ht="16.5">
      <c r="A3" s="97" t="s">
        <v>102</v>
      </c>
      <c r="B3" s="98" t="s">
        <v>4</v>
      </c>
      <c r="C3" s="99" t="s">
        <v>103</v>
      </c>
      <c r="D3" s="99" t="s">
        <v>104</v>
      </c>
      <c r="E3" s="99" t="s">
        <v>105</v>
      </c>
      <c r="F3" s="99" t="s">
        <v>106</v>
      </c>
    </row>
    <row r="4" spans="1:6">
      <c r="A4" s="100">
        <v>1110</v>
      </c>
      <c r="B4" s="94" t="s">
        <v>107</v>
      </c>
      <c r="C4" s="101">
        <v>0</v>
      </c>
      <c r="D4" s="101">
        <v>0</v>
      </c>
      <c r="E4" s="101">
        <v>466.63</v>
      </c>
      <c r="F4" s="101">
        <v>0</v>
      </c>
    </row>
    <row r="5" spans="1:6">
      <c r="A5" s="100">
        <v>1200</v>
      </c>
      <c r="B5" s="94" t="s">
        <v>108</v>
      </c>
      <c r="C5" s="101">
        <v>0</v>
      </c>
      <c r="D5" s="101">
        <v>0</v>
      </c>
      <c r="E5" s="101">
        <v>23174.73</v>
      </c>
      <c r="F5" s="101">
        <v>0</v>
      </c>
    </row>
    <row r="6" spans="1:6">
      <c r="A6" s="100">
        <v>1550</v>
      </c>
      <c r="B6" s="94" t="s">
        <v>171</v>
      </c>
      <c r="C6" s="101">
        <v>0</v>
      </c>
      <c r="D6" s="101">
        <v>0</v>
      </c>
      <c r="E6" s="101">
        <v>0</v>
      </c>
      <c r="F6" s="101">
        <v>500</v>
      </c>
    </row>
    <row r="7" spans="1:6">
      <c r="A7" s="100">
        <v>2000</v>
      </c>
      <c r="B7" s="94" t="s">
        <v>109</v>
      </c>
      <c r="C7" s="101">
        <v>0</v>
      </c>
      <c r="D7" s="101">
        <v>0</v>
      </c>
      <c r="E7" s="101">
        <v>0</v>
      </c>
      <c r="F7" s="101">
        <v>7569.67</v>
      </c>
    </row>
    <row r="8" spans="1:6">
      <c r="A8" s="100">
        <v>2500</v>
      </c>
      <c r="B8" s="94" t="s">
        <v>172</v>
      </c>
      <c r="C8" s="101">
        <v>0</v>
      </c>
      <c r="D8" s="101">
        <v>0</v>
      </c>
      <c r="E8" s="101">
        <v>0</v>
      </c>
      <c r="F8" s="101">
        <v>7500</v>
      </c>
    </row>
    <row r="9" spans="1:6">
      <c r="A9" s="100">
        <v>2600</v>
      </c>
      <c r="B9" s="94" t="s">
        <v>173</v>
      </c>
      <c r="C9" s="101">
        <v>0</v>
      </c>
      <c r="D9" s="101">
        <v>0</v>
      </c>
      <c r="E9" s="101">
        <v>0</v>
      </c>
      <c r="F9" s="101">
        <v>7500</v>
      </c>
    </row>
    <row r="10" spans="1:6">
      <c r="A10" s="100">
        <v>3000</v>
      </c>
      <c r="B10" s="94" t="s">
        <v>110</v>
      </c>
      <c r="C10" s="101">
        <v>0</v>
      </c>
      <c r="D10" s="101">
        <v>5768.5</v>
      </c>
      <c r="E10" s="101">
        <v>0</v>
      </c>
      <c r="F10" s="101">
        <v>0</v>
      </c>
    </row>
    <row r="11" spans="1:6">
      <c r="A11" s="100">
        <v>3010</v>
      </c>
      <c r="B11" s="94" t="s">
        <v>174</v>
      </c>
      <c r="C11" s="101">
        <v>0</v>
      </c>
      <c r="D11" s="101">
        <v>148.78</v>
      </c>
      <c r="E11" s="101">
        <v>0</v>
      </c>
      <c r="F11" s="101">
        <v>0</v>
      </c>
    </row>
    <row r="12" spans="1:6">
      <c r="A12" s="100">
        <v>4020</v>
      </c>
      <c r="B12" s="94" t="s">
        <v>111</v>
      </c>
      <c r="C12" s="101">
        <v>457.5</v>
      </c>
      <c r="D12" s="101">
        <v>0</v>
      </c>
      <c r="E12" s="101">
        <v>0</v>
      </c>
      <c r="F12" s="101">
        <v>0</v>
      </c>
    </row>
    <row r="13" spans="1:6">
      <c r="A13" s="100">
        <v>4025</v>
      </c>
      <c r="B13" s="94" t="s">
        <v>112</v>
      </c>
      <c r="C13" s="101">
        <v>553.20000000000005</v>
      </c>
      <c r="D13" s="101">
        <v>0</v>
      </c>
      <c r="E13" s="101">
        <v>0</v>
      </c>
      <c r="F13" s="101">
        <v>0</v>
      </c>
    </row>
    <row r="14" spans="1:6">
      <c r="A14" s="100">
        <v>4040</v>
      </c>
      <c r="B14" s="94" t="s">
        <v>113</v>
      </c>
      <c r="C14" s="101">
        <v>2731</v>
      </c>
      <c r="D14" s="101">
        <v>0</v>
      </c>
      <c r="E14" s="101">
        <v>0</v>
      </c>
      <c r="F14" s="101">
        <v>0</v>
      </c>
    </row>
    <row r="15" spans="1:6">
      <c r="A15" s="100">
        <v>4055</v>
      </c>
      <c r="B15" s="94" t="s">
        <v>114</v>
      </c>
      <c r="C15" s="101">
        <v>73.2</v>
      </c>
      <c r="D15" s="101">
        <v>0</v>
      </c>
      <c r="E15" s="101">
        <v>0</v>
      </c>
      <c r="F15" s="101">
        <v>0</v>
      </c>
    </row>
    <row r="16" spans="1:6">
      <c r="A16" s="100">
        <v>4060</v>
      </c>
      <c r="B16" s="94" t="s">
        <v>175</v>
      </c>
      <c r="C16" s="101">
        <v>48</v>
      </c>
      <c r="D16" s="101">
        <v>0</v>
      </c>
      <c r="E16" s="101">
        <v>0</v>
      </c>
      <c r="F16" s="101">
        <v>0</v>
      </c>
    </row>
    <row r="17" spans="1:6">
      <c r="A17" s="100">
        <v>4070</v>
      </c>
      <c r="B17" s="94" t="s">
        <v>176</v>
      </c>
      <c r="C17" s="101">
        <v>87.34</v>
      </c>
      <c r="D17" s="101">
        <v>0</v>
      </c>
      <c r="E17" s="101">
        <v>0</v>
      </c>
      <c r="F17" s="101">
        <v>0</v>
      </c>
    </row>
    <row r="18" spans="1:6">
      <c r="A18" s="100">
        <v>4095</v>
      </c>
      <c r="B18" s="94" t="s">
        <v>177</v>
      </c>
      <c r="C18" s="101">
        <v>44.2</v>
      </c>
      <c r="D18" s="101">
        <v>0</v>
      </c>
      <c r="E18" s="101">
        <v>0</v>
      </c>
      <c r="F18" s="101">
        <v>0</v>
      </c>
    </row>
    <row r="19" spans="1:6">
      <c r="A19" s="100">
        <v>4120</v>
      </c>
      <c r="B19" s="94" t="s">
        <v>115</v>
      </c>
      <c r="C19" s="101">
        <v>314.58</v>
      </c>
      <c r="D19" s="101">
        <v>0</v>
      </c>
      <c r="E19" s="101">
        <v>0</v>
      </c>
      <c r="F19" s="101">
        <v>0</v>
      </c>
    </row>
    <row r="20" spans="1:6">
      <c r="A20" s="100">
        <v>4150</v>
      </c>
      <c r="B20" s="94" t="s">
        <v>116</v>
      </c>
      <c r="C20" s="101">
        <v>269.67</v>
      </c>
      <c r="D20" s="101">
        <v>0</v>
      </c>
      <c r="E20" s="101">
        <v>0</v>
      </c>
      <c r="F20" s="101">
        <v>0</v>
      </c>
    </row>
    <row r="21" spans="1:6">
      <c r="A21" s="100">
        <v>4160</v>
      </c>
      <c r="B21" s="94" t="s">
        <v>99</v>
      </c>
      <c r="C21" s="101">
        <v>220.9</v>
      </c>
      <c r="D21" s="101">
        <v>0</v>
      </c>
      <c r="E21" s="101">
        <v>0</v>
      </c>
      <c r="F21" s="101">
        <v>0</v>
      </c>
    </row>
    <row r="22" spans="1:6">
      <c r="A22" s="100">
        <v>4165</v>
      </c>
      <c r="B22" s="94" t="s">
        <v>117</v>
      </c>
      <c r="C22" s="101">
        <v>384</v>
      </c>
      <c r="D22" s="101">
        <v>0</v>
      </c>
      <c r="E22" s="101">
        <v>0</v>
      </c>
      <c r="F22" s="101">
        <v>0</v>
      </c>
    </row>
    <row r="23" spans="1:6">
      <c r="A23" s="100">
        <v>4175</v>
      </c>
      <c r="B23" s="94" t="s">
        <v>118</v>
      </c>
      <c r="C23" s="101">
        <v>162</v>
      </c>
      <c r="D23" s="101">
        <v>0</v>
      </c>
      <c r="E23" s="101">
        <v>0</v>
      </c>
      <c r="F23" s="101">
        <v>0</v>
      </c>
    </row>
    <row r="24" spans="1:6">
      <c r="A24" s="102"/>
      <c r="B24" s="103" t="s">
        <v>119</v>
      </c>
      <c r="C24" s="103">
        <v>5345.59</v>
      </c>
      <c r="D24" s="103">
        <v>5917.28</v>
      </c>
      <c r="E24" s="103">
        <v>23641.360000000001</v>
      </c>
      <c r="F24" s="103">
        <v>23069.67</v>
      </c>
    </row>
    <row r="25" spans="1:6">
      <c r="A25" s="102"/>
      <c r="B25" s="103" t="s">
        <v>120</v>
      </c>
      <c r="C25" s="103">
        <v>571.69000000000005</v>
      </c>
      <c r="D25" s="103">
        <v>0</v>
      </c>
      <c r="E25" s="103">
        <v>0</v>
      </c>
      <c r="F25" s="103">
        <v>571.69000000000005</v>
      </c>
    </row>
    <row r="26" spans="1:6">
      <c r="A26" s="102"/>
      <c r="B26" s="103" t="s">
        <v>121</v>
      </c>
      <c r="C26" s="103">
        <v>5917.28</v>
      </c>
      <c r="D26" s="103">
        <v>5917.28</v>
      </c>
      <c r="E26" s="103">
        <v>23641.360000000001</v>
      </c>
      <c r="F26" s="103">
        <v>23641.360000000001</v>
      </c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AFD4-AD43-4F08-9750-42592C2605EC}">
  <sheetPr>
    <outlinePr summaryBelow="0" summaryRight="0"/>
  </sheetPr>
  <dimension ref="A1:L257"/>
  <sheetViews>
    <sheetView workbookViewId="0">
      <pane ySplit="3" topLeftCell="A219" activePane="bottomLeft" state="frozen"/>
      <selection pane="bottomLeft" sqref="A1:XFD1048576"/>
    </sheetView>
  </sheetViews>
  <sheetFormatPr defaultRowHeight="12.75" outlineLevelRow="1"/>
  <cols>
    <col min="1" max="1" width="11.140625" style="96" customWidth="1"/>
    <col min="2" max="2" width="16.7109375" style="94" customWidth="1"/>
    <col min="3" max="3" width="8.85546875" style="104" customWidth="1"/>
    <col min="4" max="4" width="65.42578125" style="94" customWidth="1"/>
    <col min="5" max="5" width="11.140625" style="94" customWidth="1"/>
    <col min="6" max="7" width="9.42578125" style="95" customWidth="1"/>
    <col min="8" max="8" width="9.42578125" style="105" customWidth="1"/>
    <col min="9" max="9" width="9.42578125" style="106" customWidth="1"/>
    <col min="10" max="10" width="7.7109375" style="95" customWidth="1"/>
    <col min="11" max="11" width="9.42578125" style="94" customWidth="1"/>
    <col min="12" max="12" width="11.140625" style="94" customWidth="1"/>
  </cols>
  <sheetData>
    <row r="1" spans="1:12">
      <c r="A1" s="152" t="s">
        <v>139</v>
      </c>
      <c r="B1" s="153"/>
      <c r="C1" s="156"/>
      <c r="D1" s="153"/>
      <c r="E1" s="153"/>
      <c r="F1" s="154"/>
      <c r="G1" s="154"/>
      <c r="H1" s="157"/>
      <c r="I1" s="158"/>
      <c r="J1" s="154"/>
      <c r="K1" s="153"/>
      <c r="L1" s="153"/>
    </row>
    <row r="2" spans="1:12">
      <c r="A2" s="155"/>
      <c r="B2" s="153"/>
      <c r="C2" s="156"/>
      <c r="D2" s="153"/>
      <c r="E2" s="153"/>
      <c r="F2" s="154"/>
      <c r="G2" s="154"/>
      <c r="H2" s="157"/>
      <c r="I2" s="158"/>
      <c r="J2" s="154"/>
      <c r="K2" s="153"/>
      <c r="L2" s="153"/>
    </row>
    <row r="3" spans="1:12" ht="16.5">
      <c r="A3" s="97" t="s">
        <v>140</v>
      </c>
      <c r="B3" s="98" t="s">
        <v>141</v>
      </c>
      <c r="C3" s="107" t="s">
        <v>142</v>
      </c>
      <c r="D3" s="98" t="s">
        <v>4</v>
      </c>
      <c r="E3" s="98" t="s">
        <v>143</v>
      </c>
      <c r="F3" s="99" t="s">
        <v>144</v>
      </c>
      <c r="G3" s="99" t="s">
        <v>145</v>
      </c>
      <c r="H3" s="108" t="s">
        <v>146</v>
      </c>
      <c r="I3" s="108" t="s">
        <v>147</v>
      </c>
      <c r="J3" s="99" t="s">
        <v>148</v>
      </c>
      <c r="K3" s="98" t="s">
        <v>149</v>
      </c>
      <c r="L3" s="98" t="s">
        <v>150</v>
      </c>
    </row>
    <row r="4" spans="1:12" ht="14.25">
      <c r="A4" s="109" t="s">
        <v>178</v>
      </c>
      <c r="B4" s="110"/>
      <c r="C4" s="111"/>
      <c r="D4" s="110"/>
      <c r="E4" s="110"/>
      <c r="F4" s="112"/>
      <c r="G4" s="112"/>
      <c r="H4" s="113"/>
      <c r="I4" s="113"/>
      <c r="J4" s="112"/>
      <c r="K4" s="110"/>
      <c r="L4" s="110"/>
    </row>
    <row r="5" spans="1:12" outlineLevel="1">
      <c r="A5" s="96">
        <v>1110</v>
      </c>
      <c r="B5" s="94" t="s">
        <v>107</v>
      </c>
      <c r="C5" s="104">
        <v>44974</v>
      </c>
      <c r="D5" s="94" t="s">
        <v>179</v>
      </c>
      <c r="F5" s="101">
        <v>0</v>
      </c>
      <c r="G5" s="101">
        <v>1407</v>
      </c>
      <c r="H5" s="114">
        <v>-1407</v>
      </c>
      <c r="I5" s="114">
        <v>-1407</v>
      </c>
      <c r="J5" s="101">
        <v>0</v>
      </c>
      <c r="K5" s="115" t="s">
        <v>151</v>
      </c>
      <c r="L5" s="115" t="s">
        <v>151</v>
      </c>
    </row>
    <row r="6" spans="1:12" outlineLevel="1">
      <c r="A6" s="96">
        <v>1300</v>
      </c>
      <c r="B6" s="94" t="s">
        <v>155</v>
      </c>
      <c r="C6" s="104">
        <v>45017</v>
      </c>
      <c r="D6" s="94" t="s">
        <v>180</v>
      </c>
      <c r="E6" s="94" t="s">
        <v>181</v>
      </c>
      <c r="F6" s="101">
        <v>0</v>
      </c>
      <c r="G6" s="101">
        <v>25</v>
      </c>
      <c r="H6" s="114">
        <v>-25</v>
      </c>
      <c r="I6" s="114">
        <v>-1432</v>
      </c>
      <c r="J6" s="101">
        <v>0</v>
      </c>
      <c r="K6" s="115" t="s">
        <v>151</v>
      </c>
      <c r="L6" s="115" t="s">
        <v>151</v>
      </c>
    </row>
    <row r="7" spans="1:12" outlineLevel="1">
      <c r="A7" s="96">
        <v>1300</v>
      </c>
      <c r="B7" s="94" t="s">
        <v>155</v>
      </c>
      <c r="C7" s="104">
        <v>45017</v>
      </c>
      <c r="D7" s="94" t="s">
        <v>180</v>
      </c>
      <c r="E7" s="94" t="s">
        <v>182</v>
      </c>
      <c r="F7" s="101">
        <v>0</v>
      </c>
      <c r="G7" s="101">
        <v>25</v>
      </c>
      <c r="H7" s="114">
        <v>-25</v>
      </c>
      <c r="I7" s="114">
        <v>-1457</v>
      </c>
      <c r="J7" s="101">
        <v>0</v>
      </c>
      <c r="K7" s="115" t="s">
        <v>151</v>
      </c>
      <c r="L7" s="115" t="s">
        <v>151</v>
      </c>
    </row>
    <row r="8" spans="1:12" outlineLevel="1">
      <c r="A8" s="96">
        <v>1300</v>
      </c>
      <c r="B8" s="94" t="s">
        <v>155</v>
      </c>
      <c r="C8" s="104">
        <v>45017</v>
      </c>
      <c r="D8" s="94" t="s">
        <v>180</v>
      </c>
      <c r="E8" s="94" t="s">
        <v>183</v>
      </c>
      <c r="F8" s="101">
        <v>0</v>
      </c>
      <c r="G8" s="101">
        <v>25</v>
      </c>
      <c r="H8" s="114">
        <v>-25</v>
      </c>
      <c r="I8" s="114">
        <v>-1482</v>
      </c>
      <c r="J8" s="101">
        <v>0</v>
      </c>
      <c r="K8" s="115" t="s">
        <v>151</v>
      </c>
      <c r="L8" s="115" t="s">
        <v>151</v>
      </c>
    </row>
    <row r="9" spans="1:12" outlineLevel="1">
      <c r="A9" s="96">
        <v>1300</v>
      </c>
      <c r="B9" s="94" t="s">
        <v>155</v>
      </c>
      <c r="C9" s="104">
        <v>45017</v>
      </c>
      <c r="D9" s="94" t="s">
        <v>180</v>
      </c>
      <c r="E9" s="94" t="s">
        <v>184</v>
      </c>
      <c r="F9" s="101">
        <v>0</v>
      </c>
      <c r="G9" s="101">
        <v>32.5</v>
      </c>
      <c r="H9" s="114">
        <v>-32.5</v>
      </c>
      <c r="I9" s="114">
        <v>-1514.5</v>
      </c>
      <c r="J9" s="101">
        <v>0</v>
      </c>
      <c r="K9" s="115" t="s">
        <v>151</v>
      </c>
      <c r="L9" s="115" t="s">
        <v>151</v>
      </c>
    </row>
    <row r="10" spans="1:12" outlineLevel="1">
      <c r="A10" s="96">
        <v>1300</v>
      </c>
      <c r="B10" s="94" t="s">
        <v>155</v>
      </c>
      <c r="C10" s="104">
        <v>45017</v>
      </c>
      <c r="D10" s="94" t="s">
        <v>180</v>
      </c>
      <c r="E10" s="94" t="s">
        <v>185</v>
      </c>
      <c r="F10" s="101">
        <v>0</v>
      </c>
      <c r="G10" s="101">
        <v>25</v>
      </c>
      <c r="H10" s="114">
        <v>-25</v>
      </c>
      <c r="I10" s="114">
        <v>-1539.5</v>
      </c>
      <c r="J10" s="101">
        <v>0</v>
      </c>
      <c r="K10" s="115" t="s">
        <v>151</v>
      </c>
      <c r="L10" s="115" t="s">
        <v>151</v>
      </c>
    </row>
    <row r="11" spans="1:12" outlineLevel="1">
      <c r="A11" s="96">
        <v>1300</v>
      </c>
      <c r="B11" s="94" t="s">
        <v>155</v>
      </c>
      <c r="C11" s="104">
        <v>45017</v>
      </c>
      <c r="D11" s="94" t="s">
        <v>186</v>
      </c>
      <c r="E11" s="94" t="s">
        <v>187</v>
      </c>
      <c r="F11" s="101">
        <v>0</v>
      </c>
      <c r="G11" s="101">
        <v>12.5</v>
      </c>
      <c r="H11" s="114">
        <v>-12.5</v>
      </c>
      <c r="I11" s="114">
        <v>-1552</v>
      </c>
      <c r="J11" s="101">
        <v>0</v>
      </c>
      <c r="K11" s="115" t="s">
        <v>151</v>
      </c>
      <c r="L11" s="115" t="s">
        <v>151</v>
      </c>
    </row>
    <row r="12" spans="1:12" outlineLevel="1">
      <c r="A12" s="96">
        <v>1300</v>
      </c>
      <c r="B12" s="94" t="s">
        <v>155</v>
      </c>
      <c r="C12" s="104">
        <v>45017</v>
      </c>
      <c r="D12" s="94" t="s">
        <v>180</v>
      </c>
      <c r="E12" s="94" t="s">
        <v>188</v>
      </c>
      <c r="F12" s="101">
        <v>0</v>
      </c>
      <c r="G12" s="101">
        <v>25</v>
      </c>
      <c r="H12" s="114">
        <v>-25</v>
      </c>
      <c r="I12" s="114">
        <v>-1577</v>
      </c>
      <c r="J12" s="101">
        <v>0</v>
      </c>
      <c r="K12" s="115" t="s">
        <v>151</v>
      </c>
      <c r="L12" s="115" t="s">
        <v>151</v>
      </c>
    </row>
    <row r="13" spans="1:12" outlineLevel="1">
      <c r="A13" s="96">
        <v>1300</v>
      </c>
      <c r="B13" s="94" t="s">
        <v>155</v>
      </c>
      <c r="C13" s="104">
        <v>45017</v>
      </c>
      <c r="D13" s="94" t="s">
        <v>180</v>
      </c>
      <c r="E13" s="94" t="s">
        <v>189</v>
      </c>
      <c r="F13" s="101">
        <v>0</v>
      </c>
      <c r="G13" s="101">
        <v>25</v>
      </c>
      <c r="H13" s="114">
        <v>-25</v>
      </c>
      <c r="I13" s="114">
        <v>-1602</v>
      </c>
      <c r="J13" s="101">
        <v>0</v>
      </c>
      <c r="K13" s="115" t="s">
        <v>151</v>
      </c>
      <c r="L13" s="115" t="s">
        <v>151</v>
      </c>
    </row>
    <row r="14" spans="1:12" outlineLevel="1">
      <c r="A14" s="96">
        <v>1300</v>
      </c>
      <c r="B14" s="94" t="s">
        <v>155</v>
      </c>
      <c r="C14" s="104">
        <v>45017</v>
      </c>
      <c r="D14" s="94" t="s">
        <v>180</v>
      </c>
      <c r="E14" s="94" t="s">
        <v>190</v>
      </c>
      <c r="F14" s="101">
        <v>0</v>
      </c>
      <c r="G14" s="101">
        <v>25</v>
      </c>
      <c r="H14" s="114">
        <v>-25</v>
      </c>
      <c r="I14" s="114">
        <v>-1627</v>
      </c>
      <c r="J14" s="101">
        <v>0</v>
      </c>
      <c r="K14" s="115" t="s">
        <v>151</v>
      </c>
      <c r="L14" s="115" t="s">
        <v>151</v>
      </c>
    </row>
    <row r="15" spans="1:12" outlineLevel="1">
      <c r="A15" s="96">
        <v>1300</v>
      </c>
      <c r="B15" s="94" t="s">
        <v>155</v>
      </c>
      <c r="C15" s="104">
        <v>45017</v>
      </c>
      <c r="D15" s="94" t="s">
        <v>180</v>
      </c>
      <c r="E15" s="94" t="s">
        <v>191</v>
      </c>
      <c r="F15" s="101">
        <v>0</v>
      </c>
      <c r="G15" s="101">
        <v>25</v>
      </c>
      <c r="H15" s="114">
        <v>-25</v>
      </c>
      <c r="I15" s="114">
        <v>-1652</v>
      </c>
      <c r="J15" s="101">
        <v>0</v>
      </c>
      <c r="K15" s="115" t="s">
        <v>151</v>
      </c>
      <c r="L15" s="115" t="s">
        <v>151</v>
      </c>
    </row>
    <row r="16" spans="1:12" outlineLevel="1">
      <c r="A16" s="96">
        <v>1300</v>
      </c>
      <c r="B16" s="94" t="s">
        <v>155</v>
      </c>
      <c r="C16" s="104">
        <v>45017</v>
      </c>
      <c r="D16" s="94" t="s">
        <v>180</v>
      </c>
      <c r="E16" s="94" t="s">
        <v>192</v>
      </c>
      <c r="F16" s="101">
        <v>0</v>
      </c>
      <c r="G16" s="101">
        <v>25</v>
      </c>
      <c r="H16" s="114">
        <v>-25</v>
      </c>
      <c r="I16" s="114">
        <v>-1677</v>
      </c>
      <c r="J16" s="101">
        <v>0</v>
      </c>
      <c r="K16" s="115" t="s">
        <v>151</v>
      </c>
      <c r="L16" s="115" t="s">
        <v>151</v>
      </c>
    </row>
    <row r="17" spans="1:12" outlineLevel="1">
      <c r="A17" s="96">
        <v>1300</v>
      </c>
      <c r="B17" s="94" t="s">
        <v>155</v>
      </c>
      <c r="C17" s="104">
        <v>45017</v>
      </c>
      <c r="D17" s="94" t="s">
        <v>180</v>
      </c>
      <c r="E17" s="94" t="s">
        <v>193</v>
      </c>
      <c r="F17" s="101">
        <v>0</v>
      </c>
      <c r="G17" s="101">
        <v>25</v>
      </c>
      <c r="H17" s="114">
        <v>-25</v>
      </c>
      <c r="I17" s="114">
        <v>-1702</v>
      </c>
      <c r="J17" s="101">
        <v>0</v>
      </c>
      <c r="K17" s="115" t="s">
        <v>151</v>
      </c>
      <c r="L17" s="115" t="s">
        <v>151</v>
      </c>
    </row>
    <row r="18" spans="1:12" outlineLevel="1">
      <c r="A18" s="96">
        <v>1300</v>
      </c>
      <c r="B18" s="94" t="s">
        <v>155</v>
      </c>
      <c r="C18" s="104">
        <v>45017</v>
      </c>
      <c r="D18" s="94" t="s">
        <v>180</v>
      </c>
      <c r="E18" s="94" t="s">
        <v>194</v>
      </c>
      <c r="F18" s="101">
        <v>0</v>
      </c>
      <c r="G18" s="101">
        <v>25</v>
      </c>
      <c r="H18" s="114">
        <v>-25</v>
      </c>
      <c r="I18" s="114">
        <v>-1727</v>
      </c>
      <c r="J18" s="101">
        <v>0</v>
      </c>
      <c r="K18" s="115" t="s">
        <v>151</v>
      </c>
      <c r="L18" s="115" t="s">
        <v>151</v>
      </c>
    </row>
    <row r="19" spans="1:12" outlineLevel="1">
      <c r="A19" s="96">
        <v>1300</v>
      </c>
      <c r="B19" s="94" t="s">
        <v>155</v>
      </c>
      <c r="C19" s="104">
        <v>45017</v>
      </c>
      <c r="D19" s="94" t="s">
        <v>180</v>
      </c>
      <c r="E19" s="94" t="s">
        <v>195</v>
      </c>
      <c r="F19" s="101">
        <v>0</v>
      </c>
      <c r="G19" s="101">
        <v>25</v>
      </c>
      <c r="H19" s="114">
        <v>-25</v>
      </c>
      <c r="I19" s="114">
        <v>-1752</v>
      </c>
      <c r="J19" s="101">
        <v>0</v>
      </c>
      <c r="K19" s="115" t="s">
        <v>151</v>
      </c>
      <c r="L19" s="115" t="s">
        <v>151</v>
      </c>
    </row>
    <row r="20" spans="1:12" outlineLevel="1">
      <c r="A20" s="96">
        <v>1300</v>
      </c>
      <c r="B20" s="94" t="s">
        <v>155</v>
      </c>
      <c r="C20" s="104">
        <v>45017</v>
      </c>
      <c r="D20" s="94" t="s">
        <v>180</v>
      </c>
      <c r="E20" s="94" t="s">
        <v>196</v>
      </c>
      <c r="F20" s="101">
        <v>0</v>
      </c>
      <c r="G20" s="101">
        <v>25</v>
      </c>
      <c r="H20" s="114">
        <v>-25</v>
      </c>
      <c r="I20" s="114">
        <v>-1777</v>
      </c>
      <c r="J20" s="101">
        <v>0</v>
      </c>
      <c r="K20" s="115" t="s">
        <v>151</v>
      </c>
      <c r="L20" s="115" t="s">
        <v>151</v>
      </c>
    </row>
    <row r="21" spans="1:12" outlineLevel="1">
      <c r="A21" s="96">
        <v>1300</v>
      </c>
      <c r="B21" s="94" t="s">
        <v>155</v>
      </c>
      <c r="C21" s="104">
        <v>45017</v>
      </c>
      <c r="D21" s="94" t="s">
        <v>180</v>
      </c>
      <c r="E21" s="94" t="s">
        <v>197</v>
      </c>
      <c r="F21" s="101">
        <v>0</v>
      </c>
      <c r="G21" s="101">
        <v>25</v>
      </c>
      <c r="H21" s="114">
        <v>-25</v>
      </c>
      <c r="I21" s="114">
        <v>-1802</v>
      </c>
      <c r="J21" s="101">
        <v>0</v>
      </c>
      <c r="K21" s="115" t="s">
        <v>151</v>
      </c>
      <c r="L21" s="115" t="s">
        <v>151</v>
      </c>
    </row>
    <row r="22" spans="1:12" outlineLevel="1">
      <c r="A22" s="96">
        <v>1300</v>
      </c>
      <c r="B22" s="94" t="s">
        <v>155</v>
      </c>
      <c r="C22" s="104">
        <v>45017</v>
      </c>
      <c r="D22" s="94" t="s">
        <v>180</v>
      </c>
      <c r="E22" s="94" t="s">
        <v>198</v>
      </c>
      <c r="F22" s="101">
        <v>0</v>
      </c>
      <c r="G22" s="101">
        <v>25</v>
      </c>
      <c r="H22" s="114">
        <v>-25</v>
      </c>
      <c r="I22" s="114">
        <v>-1827</v>
      </c>
      <c r="J22" s="101">
        <v>0</v>
      </c>
      <c r="K22" s="115" t="s">
        <v>151</v>
      </c>
      <c r="L22" s="115" t="s">
        <v>151</v>
      </c>
    </row>
    <row r="23" spans="1:12" outlineLevel="1">
      <c r="A23" s="96">
        <v>1300</v>
      </c>
      <c r="B23" s="94" t="s">
        <v>155</v>
      </c>
      <c r="C23" s="104">
        <v>45017</v>
      </c>
      <c r="D23" s="94" t="s">
        <v>180</v>
      </c>
      <c r="E23" s="94" t="s">
        <v>199</v>
      </c>
      <c r="F23" s="101">
        <v>0</v>
      </c>
      <c r="G23" s="101">
        <v>25</v>
      </c>
      <c r="H23" s="114">
        <v>-25</v>
      </c>
      <c r="I23" s="114">
        <v>-1852</v>
      </c>
      <c r="J23" s="101">
        <v>0</v>
      </c>
      <c r="K23" s="115" t="s">
        <v>151</v>
      </c>
      <c r="L23" s="115" t="s">
        <v>151</v>
      </c>
    </row>
    <row r="24" spans="1:12" outlineLevel="1">
      <c r="A24" s="96">
        <v>1300</v>
      </c>
      <c r="B24" s="94" t="s">
        <v>155</v>
      </c>
      <c r="C24" s="104">
        <v>45017</v>
      </c>
      <c r="D24" s="94" t="s">
        <v>180</v>
      </c>
      <c r="E24" s="94" t="s">
        <v>200</v>
      </c>
      <c r="F24" s="101">
        <v>0</v>
      </c>
      <c r="G24" s="101">
        <v>25</v>
      </c>
      <c r="H24" s="114">
        <v>-25</v>
      </c>
      <c r="I24" s="114">
        <v>-1877</v>
      </c>
      <c r="J24" s="101">
        <v>0</v>
      </c>
      <c r="K24" s="115" t="s">
        <v>151</v>
      </c>
      <c r="L24" s="115" t="s">
        <v>151</v>
      </c>
    </row>
    <row r="25" spans="1:12" outlineLevel="1">
      <c r="A25" s="96">
        <v>1300</v>
      </c>
      <c r="B25" s="94" t="s">
        <v>155</v>
      </c>
      <c r="C25" s="104">
        <v>45017</v>
      </c>
      <c r="D25" s="94" t="s">
        <v>180</v>
      </c>
      <c r="E25" s="94" t="s">
        <v>201</v>
      </c>
      <c r="F25" s="101">
        <v>0</v>
      </c>
      <c r="G25" s="101">
        <v>25</v>
      </c>
      <c r="H25" s="114">
        <v>-25</v>
      </c>
      <c r="I25" s="114">
        <v>-1902</v>
      </c>
      <c r="J25" s="101">
        <v>0</v>
      </c>
      <c r="K25" s="115" t="s">
        <v>151</v>
      </c>
      <c r="L25" s="115" t="s">
        <v>151</v>
      </c>
    </row>
    <row r="26" spans="1:12" outlineLevel="1">
      <c r="A26" s="96">
        <v>1300</v>
      </c>
      <c r="B26" s="94" t="s">
        <v>155</v>
      </c>
      <c r="C26" s="104">
        <v>45017</v>
      </c>
      <c r="D26" s="94" t="s">
        <v>180</v>
      </c>
      <c r="E26" s="94" t="s">
        <v>202</v>
      </c>
      <c r="F26" s="101">
        <v>0</v>
      </c>
      <c r="G26" s="101">
        <v>25</v>
      </c>
      <c r="H26" s="114">
        <v>-25</v>
      </c>
      <c r="I26" s="114">
        <v>-1927</v>
      </c>
      <c r="J26" s="101">
        <v>0</v>
      </c>
      <c r="K26" s="115" t="s">
        <v>151</v>
      </c>
      <c r="L26" s="115" t="s">
        <v>151</v>
      </c>
    </row>
    <row r="27" spans="1:12" outlineLevel="1">
      <c r="A27" s="96">
        <v>1300</v>
      </c>
      <c r="B27" s="94" t="s">
        <v>155</v>
      </c>
      <c r="C27" s="104">
        <v>45017</v>
      </c>
      <c r="D27" s="94" t="s">
        <v>180</v>
      </c>
      <c r="E27" s="94" t="s">
        <v>203</v>
      </c>
      <c r="F27" s="101">
        <v>0</v>
      </c>
      <c r="G27" s="101">
        <v>25</v>
      </c>
      <c r="H27" s="114">
        <v>-25</v>
      </c>
      <c r="I27" s="114">
        <v>-1952</v>
      </c>
      <c r="J27" s="101">
        <v>0</v>
      </c>
      <c r="K27" s="115" t="s">
        <v>151</v>
      </c>
      <c r="L27" s="115" t="s">
        <v>151</v>
      </c>
    </row>
    <row r="28" spans="1:12" outlineLevel="1">
      <c r="A28" s="96">
        <v>1300</v>
      </c>
      <c r="B28" s="94" t="s">
        <v>155</v>
      </c>
      <c r="C28" s="104">
        <v>45017</v>
      </c>
      <c r="D28" s="94" t="s">
        <v>180</v>
      </c>
      <c r="E28" s="94" t="s">
        <v>204</v>
      </c>
      <c r="F28" s="101">
        <v>0</v>
      </c>
      <c r="G28" s="101">
        <v>25</v>
      </c>
      <c r="H28" s="114">
        <v>-25</v>
      </c>
      <c r="I28" s="114">
        <v>-1977</v>
      </c>
      <c r="J28" s="101">
        <v>0</v>
      </c>
      <c r="K28" s="115" t="s">
        <v>151</v>
      </c>
      <c r="L28" s="115" t="s">
        <v>151</v>
      </c>
    </row>
    <row r="29" spans="1:12" outlineLevel="1">
      <c r="A29" s="96">
        <v>1300</v>
      </c>
      <c r="B29" s="94" t="s">
        <v>155</v>
      </c>
      <c r="C29" s="104">
        <v>45017</v>
      </c>
      <c r="D29" s="94" t="s">
        <v>180</v>
      </c>
      <c r="E29" s="94" t="s">
        <v>205</v>
      </c>
      <c r="F29" s="101">
        <v>0</v>
      </c>
      <c r="G29" s="101">
        <v>25</v>
      </c>
      <c r="H29" s="114">
        <v>-25</v>
      </c>
      <c r="I29" s="114">
        <v>-2002</v>
      </c>
      <c r="J29" s="101">
        <v>0</v>
      </c>
      <c r="K29" s="115" t="s">
        <v>151</v>
      </c>
      <c r="L29" s="115" t="s">
        <v>151</v>
      </c>
    </row>
    <row r="30" spans="1:12" outlineLevel="1">
      <c r="A30" s="96">
        <v>1300</v>
      </c>
      <c r="B30" s="94" t="s">
        <v>155</v>
      </c>
      <c r="C30" s="104">
        <v>45017</v>
      </c>
      <c r="D30" s="94" t="s">
        <v>180</v>
      </c>
      <c r="E30" s="94" t="s">
        <v>206</v>
      </c>
      <c r="F30" s="101">
        <v>0</v>
      </c>
      <c r="G30" s="101">
        <v>25</v>
      </c>
      <c r="H30" s="114">
        <v>-25</v>
      </c>
      <c r="I30" s="114">
        <v>-2027</v>
      </c>
      <c r="J30" s="101">
        <v>0</v>
      </c>
      <c r="K30" s="115" t="s">
        <v>151</v>
      </c>
      <c r="L30" s="115" t="s">
        <v>151</v>
      </c>
    </row>
    <row r="31" spans="1:12" outlineLevel="1">
      <c r="A31" s="96">
        <v>1300</v>
      </c>
      <c r="B31" s="94" t="s">
        <v>155</v>
      </c>
      <c r="C31" s="104">
        <v>45017</v>
      </c>
      <c r="D31" s="94" t="s">
        <v>180</v>
      </c>
      <c r="E31" s="94" t="s">
        <v>207</v>
      </c>
      <c r="F31" s="101">
        <v>0</v>
      </c>
      <c r="G31" s="101">
        <v>25</v>
      </c>
      <c r="H31" s="114">
        <v>-25</v>
      </c>
      <c r="I31" s="114">
        <v>-2052</v>
      </c>
      <c r="J31" s="101">
        <v>0</v>
      </c>
      <c r="K31" s="115" t="s">
        <v>151</v>
      </c>
      <c r="L31" s="115" t="s">
        <v>151</v>
      </c>
    </row>
    <row r="32" spans="1:12" outlineLevel="1">
      <c r="A32" s="96">
        <v>1300</v>
      </c>
      <c r="B32" s="94" t="s">
        <v>155</v>
      </c>
      <c r="C32" s="104">
        <v>45017</v>
      </c>
      <c r="D32" s="94" t="s">
        <v>186</v>
      </c>
      <c r="E32" s="94" t="s">
        <v>208</v>
      </c>
      <c r="F32" s="101">
        <v>0</v>
      </c>
      <c r="G32" s="101">
        <v>12.5</v>
      </c>
      <c r="H32" s="114">
        <v>-12.5</v>
      </c>
      <c r="I32" s="114">
        <v>-2064.5</v>
      </c>
      <c r="J32" s="101">
        <v>0</v>
      </c>
      <c r="K32" s="115" t="s">
        <v>151</v>
      </c>
      <c r="L32" s="115" t="s">
        <v>151</v>
      </c>
    </row>
    <row r="33" spans="1:12" outlineLevel="1">
      <c r="A33" s="96">
        <v>1300</v>
      </c>
      <c r="B33" s="94" t="s">
        <v>155</v>
      </c>
      <c r="C33" s="104">
        <v>45017</v>
      </c>
      <c r="D33" s="94" t="s">
        <v>180</v>
      </c>
      <c r="E33" s="94" t="s">
        <v>209</v>
      </c>
      <c r="F33" s="101">
        <v>0</v>
      </c>
      <c r="G33" s="101">
        <v>25</v>
      </c>
      <c r="H33" s="114">
        <v>-25</v>
      </c>
      <c r="I33" s="114">
        <v>-2089.5</v>
      </c>
      <c r="J33" s="101">
        <v>0</v>
      </c>
      <c r="K33" s="115" t="s">
        <v>151</v>
      </c>
      <c r="L33" s="115" t="s">
        <v>151</v>
      </c>
    </row>
    <row r="34" spans="1:12" outlineLevel="1">
      <c r="A34" s="96">
        <v>1300</v>
      </c>
      <c r="B34" s="94" t="s">
        <v>155</v>
      </c>
      <c r="C34" s="104">
        <v>45017</v>
      </c>
      <c r="D34" s="94" t="s">
        <v>180</v>
      </c>
      <c r="E34" s="94" t="s">
        <v>210</v>
      </c>
      <c r="F34" s="101">
        <v>0</v>
      </c>
      <c r="G34" s="101">
        <v>25</v>
      </c>
      <c r="H34" s="114">
        <v>-25</v>
      </c>
      <c r="I34" s="114">
        <v>-2114.5</v>
      </c>
      <c r="J34" s="101">
        <v>0</v>
      </c>
      <c r="K34" s="115" t="s">
        <v>151</v>
      </c>
      <c r="L34" s="115" t="s">
        <v>151</v>
      </c>
    </row>
    <row r="35" spans="1:12" outlineLevel="1">
      <c r="A35" s="96">
        <v>1300</v>
      </c>
      <c r="B35" s="94" t="s">
        <v>155</v>
      </c>
      <c r="C35" s="104">
        <v>45017</v>
      </c>
      <c r="D35" s="94" t="s">
        <v>180</v>
      </c>
      <c r="E35" s="94" t="s">
        <v>211</v>
      </c>
      <c r="F35" s="101">
        <v>0</v>
      </c>
      <c r="G35" s="101">
        <v>25</v>
      </c>
      <c r="H35" s="114">
        <v>-25</v>
      </c>
      <c r="I35" s="114">
        <v>-2139.5</v>
      </c>
      <c r="J35" s="101">
        <v>0</v>
      </c>
      <c r="K35" s="115" t="s">
        <v>151</v>
      </c>
      <c r="L35" s="115" t="s">
        <v>151</v>
      </c>
    </row>
    <row r="36" spans="1:12" outlineLevel="1">
      <c r="A36" s="96">
        <v>1300</v>
      </c>
      <c r="B36" s="94" t="s">
        <v>155</v>
      </c>
      <c r="C36" s="104">
        <v>45017</v>
      </c>
      <c r="D36" s="94" t="s">
        <v>180</v>
      </c>
      <c r="E36" s="94" t="s">
        <v>212</v>
      </c>
      <c r="F36" s="101">
        <v>0</v>
      </c>
      <c r="G36" s="101">
        <v>25</v>
      </c>
      <c r="H36" s="114">
        <v>-25</v>
      </c>
      <c r="I36" s="114">
        <v>-2164.5</v>
      </c>
      <c r="J36" s="101">
        <v>0</v>
      </c>
      <c r="K36" s="115" t="s">
        <v>151</v>
      </c>
      <c r="L36" s="115" t="s">
        <v>151</v>
      </c>
    </row>
    <row r="37" spans="1:12" outlineLevel="1">
      <c r="A37" s="96">
        <v>1300</v>
      </c>
      <c r="B37" s="94" t="s">
        <v>155</v>
      </c>
      <c r="C37" s="104">
        <v>45017</v>
      </c>
      <c r="D37" s="94" t="s">
        <v>180</v>
      </c>
      <c r="E37" s="94" t="s">
        <v>213</v>
      </c>
      <c r="F37" s="101">
        <v>0</v>
      </c>
      <c r="G37" s="101">
        <v>25</v>
      </c>
      <c r="H37" s="114">
        <v>-25</v>
      </c>
      <c r="I37" s="114">
        <v>-2189.5</v>
      </c>
      <c r="J37" s="101">
        <v>0</v>
      </c>
      <c r="K37" s="115" t="s">
        <v>151</v>
      </c>
      <c r="L37" s="115" t="s">
        <v>151</v>
      </c>
    </row>
    <row r="38" spans="1:12" outlineLevel="1">
      <c r="A38" s="96">
        <v>1300</v>
      </c>
      <c r="B38" s="94" t="s">
        <v>155</v>
      </c>
      <c r="C38" s="104">
        <v>45017</v>
      </c>
      <c r="D38" s="94" t="s">
        <v>180</v>
      </c>
      <c r="E38" s="94" t="s">
        <v>214</v>
      </c>
      <c r="F38" s="101">
        <v>0</v>
      </c>
      <c r="G38" s="101">
        <v>25</v>
      </c>
      <c r="H38" s="114">
        <v>-25</v>
      </c>
      <c r="I38" s="114">
        <v>-2214.5</v>
      </c>
      <c r="J38" s="101">
        <v>0</v>
      </c>
      <c r="K38" s="115" t="s">
        <v>151</v>
      </c>
      <c r="L38" s="115" t="s">
        <v>151</v>
      </c>
    </row>
    <row r="39" spans="1:12" outlineLevel="1">
      <c r="A39" s="96">
        <v>1300</v>
      </c>
      <c r="B39" s="94" t="s">
        <v>155</v>
      </c>
      <c r="C39" s="104">
        <v>45017</v>
      </c>
      <c r="D39" s="94" t="s">
        <v>180</v>
      </c>
      <c r="E39" s="94" t="s">
        <v>215</v>
      </c>
      <c r="F39" s="101">
        <v>0</v>
      </c>
      <c r="G39" s="101">
        <v>25</v>
      </c>
      <c r="H39" s="114">
        <v>-25</v>
      </c>
      <c r="I39" s="114">
        <v>-2239.5</v>
      </c>
      <c r="J39" s="101">
        <v>0</v>
      </c>
      <c r="K39" s="115" t="s">
        <v>151</v>
      </c>
      <c r="L39" s="115" t="s">
        <v>151</v>
      </c>
    </row>
    <row r="40" spans="1:12" outlineLevel="1">
      <c r="A40" s="96">
        <v>1300</v>
      </c>
      <c r="B40" s="94" t="s">
        <v>155</v>
      </c>
      <c r="C40" s="104">
        <v>45017</v>
      </c>
      <c r="D40" s="94" t="s">
        <v>180</v>
      </c>
      <c r="E40" s="94" t="s">
        <v>216</v>
      </c>
      <c r="F40" s="101">
        <v>0</v>
      </c>
      <c r="G40" s="101">
        <v>25</v>
      </c>
      <c r="H40" s="114">
        <v>-25</v>
      </c>
      <c r="I40" s="114">
        <v>-2264.5</v>
      </c>
      <c r="J40" s="101">
        <v>0</v>
      </c>
      <c r="K40" s="115" t="s">
        <v>151</v>
      </c>
      <c r="L40" s="115" t="s">
        <v>151</v>
      </c>
    </row>
    <row r="41" spans="1:12" outlineLevel="1">
      <c r="A41" s="96">
        <v>1300</v>
      </c>
      <c r="B41" s="94" t="s">
        <v>155</v>
      </c>
      <c r="C41" s="104">
        <v>45017</v>
      </c>
      <c r="D41" s="94" t="s">
        <v>180</v>
      </c>
      <c r="E41" s="94" t="s">
        <v>217</v>
      </c>
      <c r="F41" s="101">
        <v>0</v>
      </c>
      <c r="G41" s="101">
        <v>25</v>
      </c>
      <c r="H41" s="114">
        <v>-25</v>
      </c>
      <c r="I41" s="114">
        <v>-2289.5</v>
      </c>
      <c r="J41" s="101">
        <v>0</v>
      </c>
      <c r="K41" s="115" t="s">
        <v>151</v>
      </c>
      <c r="L41" s="115" t="s">
        <v>151</v>
      </c>
    </row>
    <row r="42" spans="1:12" outlineLevel="1">
      <c r="A42" s="96">
        <v>1300</v>
      </c>
      <c r="B42" s="94" t="s">
        <v>155</v>
      </c>
      <c r="C42" s="104">
        <v>45017</v>
      </c>
      <c r="D42" s="94" t="s">
        <v>180</v>
      </c>
      <c r="E42" s="94" t="s">
        <v>218</v>
      </c>
      <c r="F42" s="101">
        <v>0</v>
      </c>
      <c r="G42" s="101">
        <v>25</v>
      </c>
      <c r="H42" s="114">
        <v>-25</v>
      </c>
      <c r="I42" s="114">
        <v>-2314.5</v>
      </c>
      <c r="J42" s="101">
        <v>0</v>
      </c>
      <c r="K42" s="115" t="s">
        <v>151</v>
      </c>
      <c r="L42" s="115" t="s">
        <v>151</v>
      </c>
    </row>
    <row r="43" spans="1:12" outlineLevel="1">
      <c r="A43" s="96">
        <v>1300</v>
      </c>
      <c r="B43" s="94" t="s">
        <v>155</v>
      </c>
      <c r="C43" s="104">
        <v>45017</v>
      </c>
      <c r="D43" s="94" t="s">
        <v>180</v>
      </c>
      <c r="E43" s="94" t="s">
        <v>219</v>
      </c>
      <c r="F43" s="101">
        <v>0</v>
      </c>
      <c r="G43" s="101">
        <v>25</v>
      </c>
      <c r="H43" s="114">
        <v>-25</v>
      </c>
      <c r="I43" s="114">
        <v>-2339.5</v>
      </c>
      <c r="J43" s="101">
        <v>0</v>
      </c>
      <c r="K43" s="115" t="s">
        <v>151</v>
      </c>
      <c r="L43" s="115" t="s">
        <v>151</v>
      </c>
    </row>
    <row r="44" spans="1:12" outlineLevel="1">
      <c r="A44" s="96">
        <v>1300</v>
      </c>
      <c r="B44" s="94" t="s">
        <v>155</v>
      </c>
      <c r="C44" s="104">
        <v>45017</v>
      </c>
      <c r="D44" s="94" t="s">
        <v>180</v>
      </c>
      <c r="E44" s="94" t="s">
        <v>220</v>
      </c>
      <c r="F44" s="101">
        <v>0</v>
      </c>
      <c r="G44" s="101">
        <v>25</v>
      </c>
      <c r="H44" s="114">
        <v>-25</v>
      </c>
      <c r="I44" s="114">
        <v>-2364.5</v>
      </c>
      <c r="J44" s="101">
        <v>0</v>
      </c>
      <c r="K44" s="115" t="s">
        <v>151</v>
      </c>
      <c r="L44" s="115" t="s">
        <v>151</v>
      </c>
    </row>
    <row r="45" spans="1:12" outlineLevel="1">
      <c r="A45" s="96">
        <v>1300</v>
      </c>
      <c r="B45" s="94" t="s">
        <v>155</v>
      </c>
      <c r="C45" s="104">
        <v>45017</v>
      </c>
      <c r="D45" s="94" t="s">
        <v>180</v>
      </c>
      <c r="E45" s="94" t="s">
        <v>221</v>
      </c>
      <c r="F45" s="101">
        <v>0</v>
      </c>
      <c r="G45" s="101">
        <v>25</v>
      </c>
      <c r="H45" s="114">
        <v>-25</v>
      </c>
      <c r="I45" s="114">
        <v>-2389.5</v>
      </c>
      <c r="J45" s="101">
        <v>0</v>
      </c>
      <c r="K45" s="115" t="s">
        <v>151</v>
      </c>
      <c r="L45" s="115" t="s">
        <v>151</v>
      </c>
    </row>
    <row r="46" spans="1:12" outlineLevel="1">
      <c r="A46" s="96">
        <v>1300</v>
      </c>
      <c r="B46" s="94" t="s">
        <v>155</v>
      </c>
      <c r="C46" s="104">
        <v>45017</v>
      </c>
      <c r="D46" s="94" t="s">
        <v>180</v>
      </c>
      <c r="E46" s="94" t="s">
        <v>222</v>
      </c>
      <c r="F46" s="101">
        <v>0</v>
      </c>
      <c r="G46" s="101">
        <v>25</v>
      </c>
      <c r="H46" s="114">
        <v>-25</v>
      </c>
      <c r="I46" s="114">
        <v>-2414.5</v>
      </c>
      <c r="J46" s="101">
        <v>0</v>
      </c>
      <c r="K46" s="115" t="s">
        <v>151</v>
      </c>
      <c r="L46" s="115" t="s">
        <v>151</v>
      </c>
    </row>
    <row r="47" spans="1:12" outlineLevel="1">
      <c r="A47" s="96">
        <v>1300</v>
      </c>
      <c r="B47" s="94" t="s">
        <v>155</v>
      </c>
      <c r="C47" s="104">
        <v>45017</v>
      </c>
      <c r="D47" s="94" t="s">
        <v>180</v>
      </c>
      <c r="E47" s="94" t="s">
        <v>223</v>
      </c>
      <c r="F47" s="101">
        <v>0</v>
      </c>
      <c r="G47" s="101">
        <v>25</v>
      </c>
      <c r="H47" s="114">
        <v>-25</v>
      </c>
      <c r="I47" s="114">
        <v>-2439.5</v>
      </c>
      <c r="J47" s="101">
        <v>0</v>
      </c>
      <c r="K47" s="115" t="s">
        <v>151</v>
      </c>
      <c r="L47" s="115" t="s">
        <v>151</v>
      </c>
    </row>
    <row r="48" spans="1:12" outlineLevel="1">
      <c r="A48" s="96">
        <v>1300</v>
      </c>
      <c r="B48" s="94" t="s">
        <v>155</v>
      </c>
      <c r="C48" s="104">
        <v>45017</v>
      </c>
      <c r="D48" s="94" t="s">
        <v>180</v>
      </c>
      <c r="E48" s="94" t="s">
        <v>224</v>
      </c>
      <c r="F48" s="101">
        <v>0</v>
      </c>
      <c r="G48" s="101">
        <v>25</v>
      </c>
      <c r="H48" s="114">
        <v>-25</v>
      </c>
      <c r="I48" s="114">
        <v>-2464.5</v>
      </c>
      <c r="J48" s="101">
        <v>0</v>
      </c>
      <c r="K48" s="115" t="s">
        <v>151</v>
      </c>
      <c r="L48" s="115" t="s">
        <v>151</v>
      </c>
    </row>
    <row r="49" spans="1:12" outlineLevel="1">
      <c r="A49" s="96">
        <v>1300</v>
      </c>
      <c r="B49" s="94" t="s">
        <v>155</v>
      </c>
      <c r="C49" s="104">
        <v>45017</v>
      </c>
      <c r="D49" s="94" t="s">
        <v>180</v>
      </c>
      <c r="E49" s="94" t="s">
        <v>225</v>
      </c>
      <c r="F49" s="101">
        <v>0</v>
      </c>
      <c r="G49" s="101">
        <v>25</v>
      </c>
      <c r="H49" s="114">
        <v>-25</v>
      </c>
      <c r="I49" s="114">
        <v>-2489.5</v>
      </c>
      <c r="J49" s="101">
        <v>0</v>
      </c>
      <c r="K49" s="115" t="s">
        <v>151</v>
      </c>
      <c r="L49" s="115" t="s">
        <v>151</v>
      </c>
    </row>
    <row r="50" spans="1:12" outlineLevel="1">
      <c r="A50" s="96">
        <v>1300</v>
      </c>
      <c r="B50" s="94" t="s">
        <v>155</v>
      </c>
      <c r="C50" s="104">
        <v>45017</v>
      </c>
      <c r="D50" s="94" t="s">
        <v>180</v>
      </c>
      <c r="E50" s="94" t="s">
        <v>226</v>
      </c>
      <c r="F50" s="101">
        <v>0</v>
      </c>
      <c r="G50" s="101">
        <v>25</v>
      </c>
      <c r="H50" s="114">
        <v>-25</v>
      </c>
      <c r="I50" s="114">
        <v>-2514.5</v>
      </c>
      <c r="J50" s="101">
        <v>0</v>
      </c>
      <c r="K50" s="115" t="s">
        <v>151</v>
      </c>
      <c r="L50" s="115" t="s">
        <v>151</v>
      </c>
    </row>
    <row r="51" spans="1:12" outlineLevel="1">
      <c r="A51" s="96">
        <v>1300</v>
      </c>
      <c r="B51" s="94" t="s">
        <v>155</v>
      </c>
      <c r="C51" s="104">
        <v>45017</v>
      </c>
      <c r="D51" s="94" t="s">
        <v>180</v>
      </c>
      <c r="E51" s="94" t="s">
        <v>227</v>
      </c>
      <c r="F51" s="101">
        <v>0</v>
      </c>
      <c r="G51" s="101">
        <v>25</v>
      </c>
      <c r="H51" s="114">
        <v>-25</v>
      </c>
      <c r="I51" s="114">
        <v>-2539.5</v>
      </c>
      <c r="J51" s="101">
        <v>0</v>
      </c>
      <c r="K51" s="115" t="s">
        <v>151</v>
      </c>
      <c r="L51" s="115" t="s">
        <v>151</v>
      </c>
    </row>
    <row r="52" spans="1:12" outlineLevel="1">
      <c r="A52" s="96">
        <v>1300</v>
      </c>
      <c r="B52" s="94" t="s">
        <v>155</v>
      </c>
      <c r="C52" s="104">
        <v>45017</v>
      </c>
      <c r="D52" s="94" t="s">
        <v>180</v>
      </c>
      <c r="E52" s="94" t="s">
        <v>228</v>
      </c>
      <c r="F52" s="101">
        <v>0</v>
      </c>
      <c r="G52" s="101">
        <v>25</v>
      </c>
      <c r="H52" s="114">
        <v>-25</v>
      </c>
      <c r="I52" s="114">
        <v>-2564.5</v>
      </c>
      <c r="J52" s="101">
        <v>0</v>
      </c>
      <c r="K52" s="115" t="s">
        <v>151</v>
      </c>
      <c r="L52" s="115" t="s">
        <v>151</v>
      </c>
    </row>
    <row r="53" spans="1:12" outlineLevel="1">
      <c r="A53" s="96">
        <v>1300</v>
      </c>
      <c r="B53" s="94" t="s">
        <v>155</v>
      </c>
      <c r="C53" s="104">
        <v>45017</v>
      </c>
      <c r="D53" s="94" t="s">
        <v>180</v>
      </c>
      <c r="E53" s="94" t="s">
        <v>229</v>
      </c>
      <c r="F53" s="101">
        <v>0</v>
      </c>
      <c r="G53" s="101">
        <v>25</v>
      </c>
      <c r="H53" s="114">
        <v>-25</v>
      </c>
      <c r="I53" s="114">
        <v>-2589.5</v>
      </c>
      <c r="J53" s="101">
        <v>0</v>
      </c>
      <c r="K53" s="115" t="s">
        <v>151</v>
      </c>
      <c r="L53" s="115" t="s">
        <v>151</v>
      </c>
    </row>
    <row r="54" spans="1:12" outlineLevel="1">
      <c r="A54" s="96">
        <v>1300</v>
      </c>
      <c r="B54" s="94" t="s">
        <v>155</v>
      </c>
      <c r="C54" s="104">
        <v>45017</v>
      </c>
      <c r="D54" s="94" t="s">
        <v>180</v>
      </c>
      <c r="E54" s="94" t="s">
        <v>230</v>
      </c>
      <c r="F54" s="101">
        <v>0</v>
      </c>
      <c r="G54" s="101">
        <v>25</v>
      </c>
      <c r="H54" s="114">
        <v>-25</v>
      </c>
      <c r="I54" s="114">
        <v>-2614.5</v>
      </c>
      <c r="J54" s="101">
        <v>0</v>
      </c>
      <c r="K54" s="115" t="s">
        <v>151</v>
      </c>
      <c r="L54" s="115" t="s">
        <v>151</v>
      </c>
    </row>
    <row r="55" spans="1:12" outlineLevel="1">
      <c r="A55" s="96">
        <v>1300</v>
      </c>
      <c r="B55" s="94" t="s">
        <v>155</v>
      </c>
      <c r="C55" s="104">
        <v>45017</v>
      </c>
      <c r="D55" s="94" t="s">
        <v>180</v>
      </c>
      <c r="E55" s="94" t="s">
        <v>231</v>
      </c>
      <c r="F55" s="101">
        <v>0</v>
      </c>
      <c r="G55" s="101">
        <v>25</v>
      </c>
      <c r="H55" s="114">
        <v>-25</v>
      </c>
      <c r="I55" s="114">
        <v>-2639.5</v>
      </c>
      <c r="J55" s="101">
        <v>0</v>
      </c>
      <c r="K55" s="115" t="s">
        <v>151</v>
      </c>
      <c r="L55" s="115" t="s">
        <v>151</v>
      </c>
    </row>
    <row r="56" spans="1:12" outlineLevel="1">
      <c r="A56" s="96">
        <v>1300</v>
      </c>
      <c r="B56" s="94" t="s">
        <v>155</v>
      </c>
      <c r="C56" s="104">
        <v>45017</v>
      </c>
      <c r="D56" s="94" t="s">
        <v>180</v>
      </c>
      <c r="E56" s="94" t="s">
        <v>232</v>
      </c>
      <c r="F56" s="101">
        <v>0</v>
      </c>
      <c r="G56" s="101">
        <v>25</v>
      </c>
      <c r="H56" s="114">
        <v>-25</v>
      </c>
      <c r="I56" s="114">
        <v>-2664.5</v>
      </c>
      <c r="J56" s="101">
        <v>0</v>
      </c>
      <c r="K56" s="115" t="s">
        <v>151</v>
      </c>
      <c r="L56" s="115" t="s">
        <v>151</v>
      </c>
    </row>
    <row r="57" spans="1:12" outlineLevel="1">
      <c r="A57" s="96">
        <v>1300</v>
      </c>
      <c r="B57" s="94" t="s">
        <v>155</v>
      </c>
      <c r="C57" s="104">
        <v>45017</v>
      </c>
      <c r="D57" s="94" t="s">
        <v>180</v>
      </c>
      <c r="E57" s="94" t="s">
        <v>233</v>
      </c>
      <c r="F57" s="101">
        <v>0</v>
      </c>
      <c r="G57" s="101">
        <v>25</v>
      </c>
      <c r="H57" s="114">
        <v>-25</v>
      </c>
      <c r="I57" s="114">
        <v>-2689.5</v>
      </c>
      <c r="J57" s="101">
        <v>0</v>
      </c>
      <c r="K57" s="115" t="s">
        <v>151</v>
      </c>
      <c r="L57" s="115" t="s">
        <v>151</v>
      </c>
    </row>
    <row r="58" spans="1:12" outlineLevel="1">
      <c r="A58" s="96">
        <v>1300</v>
      </c>
      <c r="B58" s="94" t="s">
        <v>155</v>
      </c>
      <c r="C58" s="104">
        <v>45017</v>
      </c>
      <c r="D58" s="94" t="s">
        <v>180</v>
      </c>
      <c r="E58" s="94" t="s">
        <v>234</v>
      </c>
      <c r="F58" s="101">
        <v>0</v>
      </c>
      <c r="G58" s="101">
        <v>25</v>
      </c>
      <c r="H58" s="114">
        <v>-25</v>
      </c>
      <c r="I58" s="114">
        <v>-2714.5</v>
      </c>
      <c r="J58" s="101">
        <v>0</v>
      </c>
      <c r="K58" s="115" t="s">
        <v>151</v>
      </c>
      <c r="L58" s="115" t="s">
        <v>151</v>
      </c>
    </row>
    <row r="59" spans="1:12" outlineLevel="1">
      <c r="A59" s="96">
        <v>1300</v>
      </c>
      <c r="B59" s="94" t="s">
        <v>155</v>
      </c>
      <c r="C59" s="104">
        <v>45017</v>
      </c>
      <c r="D59" s="94" t="s">
        <v>180</v>
      </c>
      <c r="E59" s="94" t="s">
        <v>235</v>
      </c>
      <c r="F59" s="101">
        <v>0</v>
      </c>
      <c r="G59" s="101">
        <v>25</v>
      </c>
      <c r="H59" s="114">
        <v>-25</v>
      </c>
      <c r="I59" s="114">
        <v>-2739.5</v>
      </c>
      <c r="J59" s="101">
        <v>0</v>
      </c>
      <c r="K59" s="115" t="s">
        <v>151</v>
      </c>
      <c r="L59" s="115" t="s">
        <v>151</v>
      </c>
    </row>
    <row r="60" spans="1:12" outlineLevel="1">
      <c r="A60" s="96">
        <v>1300</v>
      </c>
      <c r="B60" s="94" t="s">
        <v>155</v>
      </c>
      <c r="C60" s="104">
        <v>45017</v>
      </c>
      <c r="D60" s="94" t="s">
        <v>180</v>
      </c>
      <c r="E60" s="94" t="s">
        <v>236</v>
      </c>
      <c r="F60" s="101">
        <v>0</v>
      </c>
      <c r="G60" s="101">
        <v>25</v>
      </c>
      <c r="H60" s="114">
        <v>-25</v>
      </c>
      <c r="I60" s="114">
        <v>-2764.5</v>
      </c>
      <c r="J60" s="101">
        <v>0</v>
      </c>
      <c r="K60" s="115" t="s">
        <v>151</v>
      </c>
      <c r="L60" s="115" t="s">
        <v>151</v>
      </c>
    </row>
    <row r="61" spans="1:12" outlineLevel="1">
      <c r="A61" s="96">
        <v>1300</v>
      </c>
      <c r="B61" s="94" t="s">
        <v>155</v>
      </c>
      <c r="C61" s="104">
        <v>45017</v>
      </c>
      <c r="D61" s="94" t="s">
        <v>180</v>
      </c>
      <c r="E61" s="94" t="s">
        <v>237</v>
      </c>
      <c r="F61" s="101">
        <v>0</v>
      </c>
      <c r="G61" s="101">
        <v>25</v>
      </c>
      <c r="H61" s="114">
        <v>-25</v>
      </c>
      <c r="I61" s="114">
        <v>-2789.5</v>
      </c>
      <c r="J61" s="101">
        <v>0</v>
      </c>
      <c r="K61" s="115" t="s">
        <v>151</v>
      </c>
      <c r="L61" s="115" t="s">
        <v>151</v>
      </c>
    </row>
    <row r="62" spans="1:12" outlineLevel="1">
      <c r="A62" s="96">
        <v>1300</v>
      </c>
      <c r="B62" s="94" t="s">
        <v>155</v>
      </c>
      <c r="C62" s="104">
        <v>45017</v>
      </c>
      <c r="D62" s="94" t="s">
        <v>180</v>
      </c>
      <c r="E62" s="94" t="s">
        <v>238</v>
      </c>
      <c r="F62" s="101">
        <v>0</v>
      </c>
      <c r="G62" s="101">
        <v>25</v>
      </c>
      <c r="H62" s="114">
        <v>-25</v>
      </c>
      <c r="I62" s="114">
        <v>-2814.5</v>
      </c>
      <c r="J62" s="101">
        <v>0</v>
      </c>
      <c r="K62" s="115" t="s">
        <v>151</v>
      </c>
      <c r="L62" s="115" t="s">
        <v>151</v>
      </c>
    </row>
    <row r="63" spans="1:12" outlineLevel="1">
      <c r="A63" s="96">
        <v>1300</v>
      </c>
      <c r="B63" s="94" t="s">
        <v>155</v>
      </c>
      <c r="C63" s="104">
        <v>45017</v>
      </c>
      <c r="D63" s="94" t="s">
        <v>180</v>
      </c>
      <c r="E63" s="94" t="s">
        <v>239</v>
      </c>
      <c r="F63" s="101">
        <v>0</v>
      </c>
      <c r="G63" s="101">
        <v>25</v>
      </c>
      <c r="H63" s="114">
        <v>-25</v>
      </c>
      <c r="I63" s="114">
        <v>-2839.5</v>
      </c>
      <c r="J63" s="101">
        <v>0</v>
      </c>
      <c r="K63" s="115" t="s">
        <v>151</v>
      </c>
      <c r="L63" s="115" t="s">
        <v>151</v>
      </c>
    </row>
    <row r="64" spans="1:12" outlineLevel="1">
      <c r="A64" s="96">
        <v>1300</v>
      </c>
      <c r="B64" s="94" t="s">
        <v>155</v>
      </c>
      <c r="C64" s="104">
        <v>45017</v>
      </c>
      <c r="D64" s="94" t="s">
        <v>180</v>
      </c>
      <c r="E64" s="94" t="s">
        <v>240</v>
      </c>
      <c r="F64" s="101">
        <v>0</v>
      </c>
      <c r="G64" s="101">
        <v>25</v>
      </c>
      <c r="H64" s="114">
        <v>-25</v>
      </c>
      <c r="I64" s="114">
        <v>-2864.5</v>
      </c>
      <c r="J64" s="101">
        <v>0</v>
      </c>
      <c r="K64" s="115" t="s">
        <v>151</v>
      </c>
      <c r="L64" s="115" t="s">
        <v>151</v>
      </c>
    </row>
    <row r="65" spans="1:12" outlineLevel="1">
      <c r="A65" s="96">
        <v>1300</v>
      </c>
      <c r="B65" s="94" t="s">
        <v>155</v>
      </c>
      <c r="C65" s="104">
        <v>45017</v>
      </c>
      <c r="D65" s="94" t="s">
        <v>180</v>
      </c>
      <c r="E65" s="94" t="s">
        <v>241</v>
      </c>
      <c r="F65" s="101">
        <v>0</v>
      </c>
      <c r="G65" s="101">
        <v>25</v>
      </c>
      <c r="H65" s="114">
        <v>-25</v>
      </c>
      <c r="I65" s="114">
        <v>-2889.5</v>
      </c>
      <c r="J65" s="101">
        <v>0</v>
      </c>
      <c r="K65" s="115" t="s">
        <v>151</v>
      </c>
      <c r="L65" s="115" t="s">
        <v>151</v>
      </c>
    </row>
    <row r="66" spans="1:12" outlineLevel="1">
      <c r="A66" s="96">
        <v>1300</v>
      </c>
      <c r="B66" s="94" t="s">
        <v>155</v>
      </c>
      <c r="C66" s="104">
        <v>45017</v>
      </c>
      <c r="D66" s="94" t="s">
        <v>180</v>
      </c>
      <c r="E66" s="94" t="s">
        <v>242</v>
      </c>
      <c r="F66" s="101">
        <v>0</v>
      </c>
      <c r="G66" s="101">
        <v>25</v>
      </c>
      <c r="H66" s="114">
        <v>-25</v>
      </c>
      <c r="I66" s="114">
        <v>-2914.5</v>
      </c>
      <c r="J66" s="101">
        <v>0</v>
      </c>
      <c r="K66" s="115" t="s">
        <v>151</v>
      </c>
      <c r="L66" s="115" t="s">
        <v>151</v>
      </c>
    </row>
    <row r="67" spans="1:12" outlineLevel="1">
      <c r="A67" s="96">
        <v>1300</v>
      </c>
      <c r="B67" s="94" t="s">
        <v>155</v>
      </c>
      <c r="C67" s="104">
        <v>45017</v>
      </c>
      <c r="D67" s="94" t="s">
        <v>180</v>
      </c>
      <c r="E67" s="94" t="s">
        <v>243</v>
      </c>
      <c r="F67" s="101">
        <v>0</v>
      </c>
      <c r="G67" s="101">
        <v>25</v>
      </c>
      <c r="H67" s="114">
        <v>-25</v>
      </c>
      <c r="I67" s="114">
        <v>-2939.5</v>
      </c>
      <c r="J67" s="101">
        <v>0</v>
      </c>
      <c r="K67" s="115" t="s">
        <v>151</v>
      </c>
      <c r="L67" s="115" t="s">
        <v>151</v>
      </c>
    </row>
    <row r="68" spans="1:12" outlineLevel="1">
      <c r="A68" s="96">
        <v>1300</v>
      </c>
      <c r="B68" s="94" t="s">
        <v>155</v>
      </c>
      <c r="C68" s="104">
        <v>45017</v>
      </c>
      <c r="D68" s="94" t="s">
        <v>180</v>
      </c>
      <c r="E68" s="94" t="s">
        <v>244</v>
      </c>
      <c r="F68" s="101">
        <v>0</v>
      </c>
      <c r="G68" s="101">
        <v>7.5</v>
      </c>
      <c r="H68" s="114">
        <v>-7.5</v>
      </c>
      <c r="I68" s="114">
        <v>-2947</v>
      </c>
      <c r="J68" s="101">
        <v>0</v>
      </c>
      <c r="K68" s="115" t="s">
        <v>151</v>
      </c>
      <c r="L68" s="115" t="s">
        <v>151</v>
      </c>
    </row>
    <row r="69" spans="1:12" outlineLevel="1">
      <c r="A69" s="96">
        <v>1300</v>
      </c>
      <c r="B69" s="94" t="s">
        <v>155</v>
      </c>
      <c r="C69" s="104">
        <v>45017</v>
      </c>
      <c r="D69" s="94" t="s">
        <v>180</v>
      </c>
      <c r="E69" s="94" t="s">
        <v>245</v>
      </c>
      <c r="F69" s="101">
        <v>0</v>
      </c>
      <c r="G69" s="101">
        <v>32.5</v>
      </c>
      <c r="H69" s="114">
        <v>-32.5</v>
      </c>
      <c r="I69" s="114">
        <v>-2979.5</v>
      </c>
      <c r="J69" s="101">
        <v>0</v>
      </c>
      <c r="K69" s="115" t="s">
        <v>151</v>
      </c>
      <c r="L69" s="115" t="s">
        <v>151</v>
      </c>
    </row>
    <row r="70" spans="1:12" outlineLevel="1">
      <c r="A70" s="96">
        <v>1300</v>
      </c>
      <c r="B70" s="94" t="s">
        <v>155</v>
      </c>
      <c r="C70" s="104">
        <v>45017</v>
      </c>
      <c r="D70" s="94" t="s">
        <v>180</v>
      </c>
      <c r="E70" s="94" t="s">
        <v>246</v>
      </c>
      <c r="F70" s="101">
        <v>0</v>
      </c>
      <c r="G70" s="101">
        <v>32.5</v>
      </c>
      <c r="H70" s="114">
        <v>-32.5</v>
      </c>
      <c r="I70" s="114">
        <v>-3012</v>
      </c>
      <c r="J70" s="101">
        <v>0</v>
      </c>
      <c r="K70" s="115" t="s">
        <v>151</v>
      </c>
      <c r="L70" s="115" t="s">
        <v>151</v>
      </c>
    </row>
    <row r="71" spans="1:12" outlineLevel="1">
      <c r="A71" s="96">
        <v>1300</v>
      </c>
      <c r="B71" s="94" t="s">
        <v>155</v>
      </c>
      <c r="C71" s="104">
        <v>45017</v>
      </c>
      <c r="D71" s="94" t="s">
        <v>180</v>
      </c>
      <c r="E71" s="94" t="s">
        <v>247</v>
      </c>
      <c r="F71" s="101">
        <v>0</v>
      </c>
      <c r="G71" s="101">
        <v>32.5</v>
      </c>
      <c r="H71" s="114">
        <v>-32.5</v>
      </c>
      <c r="I71" s="114">
        <v>-3044.5</v>
      </c>
      <c r="J71" s="101">
        <v>0</v>
      </c>
      <c r="K71" s="115" t="s">
        <v>151</v>
      </c>
      <c r="L71" s="115" t="s">
        <v>151</v>
      </c>
    </row>
    <row r="72" spans="1:12" outlineLevel="1">
      <c r="A72" s="96">
        <v>1300</v>
      </c>
      <c r="B72" s="94" t="s">
        <v>155</v>
      </c>
      <c r="C72" s="104">
        <v>45017</v>
      </c>
      <c r="D72" s="94" t="s">
        <v>180</v>
      </c>
      <c r="E72" s="94" t="s">
        <v>248</v>
      </c>
      <c r="F72" s="101">
        <v>0</v>
      </c>
      <c r="G72" s="101">
        <v>32.5</v>
      </c>
      <c r="H72" s="114">
        <v>-32.5</v>
      </c>
      <c r="I72" s="114">
        <v>-3077</v>
      </c>
      <c r="J72" s="101">
        <v>0</v>
      </c>
      <c r="K72" s="115" t="s">
        <v>151</v>
      </c>
      <c r="L72" s="115" t="s">
        <v>151</v>
      </c>
    </row>
    <row r="73" spans="1:12" outlineLevel="1">
      <c r="A73" s="96">
        <v>1300</v>
      </c>
      <c r="B73" s="94" t="s">
        <v>155</v>
      </c>
      <c r="C73" s="104">
        <v>45017</v>
      </c>
      <c r="D73" s="94" t="s">
        <v>180</v>
      </c>
      <c r="E73" s="94" t="s">
        <v>249</v>
      </c>
      <c r="F73" s="101">
        <v>0</v>
      </c>
      <c r="G73" s="101">
        <v>32.5</v>
      </c>
      <c r="H73" s="114">
        <v>-32.5</v>
      </c>
      <c r="I73" s="114">
        <v>-3109.5</v>
      </c>
      <c r="J73" s="101">
        <v>0</v>
      </c>
      <c r="K73" s="115" t="s">
        <v>151</v>
      </c>
      <c r="L73" s="115" t="s">
        <v>151</v>
      </c>
    </row>
    <row r="74" spans="1:12" outlineLevel="1">
      <c r="A74" s="96">
        <v>1300</v>
      </c>
      <c r="B74" s="94" t="s">
        <v>155</v>
      </c>
      <c r="C74" s="104">
        <v>45017</v>
      </c>
      <c r="D74" s="94" t="s">
        <v>180</v>
      </c>
      <c r="E74" s="94" t="s">
        <v>250</v>
      </c>
      <c r="F74" s="101">
        <v>0</v>
      </c>
      <c r="G74" s="101">
        <v>32.5</v>
      </c>
      <c r="H74" s="114">
        <v>-32.5</v>
      </c>
      <c r="I74" s="114">
        <v>-3142</v>
      </c>
      <c r="J74" s="101">
        <v>0</v>
      </c>
      <c r="K74" s="115" t="s">
        <v>151</v>
      </c>
      <c r="L74" s="115" t="s">
        <v>151</v>
      </c>
    </row>
    <row r="75" spans="1:12" outlineLevel="1">
      <c r="A75" s="96">
        <v>1300</v>
      </c>
      <c r="B75" s="94" t="s">
        <v>155</v>
      </c>
      <c r="C75" s="104">
        <v>45017</v>
      </c>
      <c r="D75" s="94" t="s">
        <v>180</v>
      </c>
      <c r="E75" s="94" t="s">
        <v>251</v>
      </c>
      <c r="F75" s="101">
        <v>0</v>
      </c>
      <c r="G75" s="101">
        <v>32.5</v>
      </c>
      <c r="H75" s="114">
        <v>-32.5</v>
      </c>
      <c r="I75" s="114">
        <v>-3174.5</v>
      </c>
      <c r="J75" s="101">
        <v>0</v>
      </c>
      <c r="K75" s="115" t="s">
        <v>151</v>
      </c>
      <c r="L75" s="115" t="s">
        <v>151</v>
      </c>
    </row>
    <row r="76" spans="1:12" outlineLevel="1">
      <c r="A76" s="96">
        <v>1300</v>
      </c>
      <c r="B76" s="94" t="s">
        <v>155</v>
      </c>
      <c r="C76" s="104">
        <v>45017</v>
      </c>
      <c r="D76" s="94" t="s">
        <v>180</v>
      </c>
      <c r="E76" s="94" t="s">
        <v>252</v>
      </c>
      <c r="F76" s="101">
        <v>0</v>
      </c>
      <c r="G76" s="101">
        <v>32.5</v>
      </c>
      <c r="H76" s="114">
        <v>-32.5</v>
      </c>
      <c r="I76" s="114">
        <v>-3207</v>
      </c>
      <c r="J76" s="101">
        <v>0</v>
      </c>
      <c r="K76" s="115" t="s">
        <v>151</v>
      </c>
      <c r="L76" s="115" t="s">
        <v>151</v>
      </c>
    </row>
    <row r="77" spans="1:12" outlineLevel="1">
      <c r="A77" s="96">
        <v>1300</v>
      </c>
      <c r="B77" s="94" t="s">
        <v>155</v>
      </c>
      <c r="C77" s="104">
        <v>45017</v>
      </c>
      <c r="D77" s="94" t="s">
        <v>186</v>
      </c>
      <c r="E77" s="94" t="s">
        <v>253</v>
      </c>
      <c r="F77" s="101">
        <v>0</v>
      </c>
      <c r="G77" s="101">
        <v>12.5</v>
      </c>
      <c r="H77" s="114">
        <v>-12.5</v>
      </c>
      <c r="I77" s="114">
        <v>-3219.5</v>
      </c>
      <c r="J77" s="101">
        <v>0</v>
      </c>
      <c r="K77" s="115" t="s">
        <v>151</v>
      </c>
      <c r="L77" s="115" t="s">
        <v>151</v>
      </c>
    </row>
    <row r="78" spans="1:12" outlineLevel="1">
      <c r="A78" s="96">
        <v>1300</v>
      </c>
      <c r="B78" s="94" t="s">
        <v>155</v>
      </c>
      <c r="C78" s="104">
        <v>45017</v>
      </c>
      <c r="D78" s="94" t="s">
        <v>180</v>
      </c>
      <c r="E78" s="94" t="s">
        <v>254</v>
      </c>
      <c r="F78" s="101">
        <v>0</v>
      </c>
      <c r="G78" s="101">
        <v>25</v>
      </c>
      <c r="H78" s="114">
        <v>-25</v>
      </c>
      <c r="I78" s="114">
        <v>-3244.5</v>
      </c>
      <c r="J78" s="101">
        <v>0</v>
      </c>
      <c r="K78" s="115" t="s">
        <v>151</v>
      </c>
      <c r="L78" s="115" t="s">
        <v>151</v>
      </c>
    </row>
    <row r="79" spans="1:12" outlineLevel="1">
      <c r="A79" s="96">
        <v>1300</v>
      </c>
      <c r="B79" s="94" t="s">
        <v>155</v>
      </c>
      <c r="C79" s="104">
        <v>45017</v>
      </c>
      <c r="D79" s="94" t="s">
        <v>180</v>
      </c>
      <c r="E79" s="94" t="s">
        <v>255</v>
      </c>
      <c r="F79" s="101">
        <v>0</v>
      </c>
      <c r="G79" s="101">
        <v>32.5</v>
      </c>
      <c r="H79" s="114">
        <v>-32.5</v>
      </c>
      <c r="I79" s="114">
        <v>-3277</v>
      </c>
      <c r="J79" s="101">
        <v>0</v>
      </c>
      <c r="K79" s="115" t="s">
        <v>151</v>
      </c>
      <c r="L79" s="115" t="s">
        <v>151</v>
      </c>
    </row>
    <row r="80" spans="1:12" outlineLevel="1">
      <c r="A80" s="96">
        <v>1300</v>
      </c>
      <c r="B80" s="94" t="s">
        <v>155</v>
      </c>
      <c r="C80" s="104">
        <v>45017</v>
      </c>
      <c r="D80" s="94" t="s">
        <v>180</v>
      </c>
      <c r="E80" s="94" t="s">
        <v>256</v>
      </c>
      <c r="F80" s="101">
        <v>0</v>
      </c>
      <c r="G80" s="101">
        <v>32.5</v>
      </c>
      <c r="H80" s="114">
        <v>-32.5</v>
      </c>
      <c r="I80" s="114">
        <v>-3309.5</v>
      </c>
      <c r="J80" s="101">
        <v>0</v>
      </c>
      <c r="K80" s="115" t="s">
        <v>151</v>
      </c>
      <c r="L80" s="115" t="s">
        <v>151</v>
      </c>
    </row>
    <row r="81" spans="1:12" outlineLevel="1">
      <c r="A81" s="96">
        <v>1300</v>
      </c>
      <c r="B81" s="94" t="s">
        <v>155</v>
      </c>
      <c r="C81" s="104">
        <v>45017</v>
      </c>
      <c r="D81" s="94" t="s">
        <v>180</v>
      </c>
      <c r="E81" s="94" t="s">
        <v>257</v>
      </c>
      <c r="F81" s="101">
        <v>0</v>
      </c>
      <c r="G81" s="101">
        <v>25</v>
      </c>
      <c r="H81" s="114">
        <v>-25</v>
      </c>
      <c r="I81" s="114">
        <v>-3334.5</v>
      </c>
      <c r="J81" s="101">
        <v>0</v>
      </c>
      <c r="K81" s="115" t="s">
        <v>151</v>
      </c>
      <c r="L81" s="115" t="s">
        <v>151</v>
      </c>
    </row>
    <row r="82" spans="1:12" outlineLevel="1">
      <c r="A82" s="96">
        <v>1300</v>
      </c>
      <c r="B82" s="94" t="s">
        <v>155</v>
      </c>
      <c r="C82" s="104">
        <v>45017</v>
      </c>
      <c r="D82" s="94" t="s">
        <v>180</v>
      </c>
      <c r="E82" s="94" t="s">
        <v>258</v>
      </c>
      <c r="F82" s="101">
        <v>0</v>
      </c>
      <c r="G82" s="101">
        <v>32.5</v>
      </c>
      <c r="H82" s="114">
        <v>-32.5</v>
      </c>
      <c r="I82" s="114">
        <v>-3367</v>
      </c>
      <c r="J82" s="101">
        <v>0</v>
      </c>
      <c r="K82" s="115" t="s">
        <v>151</v>
      </c>
      <c r="L82" s="115" t="s">
        <v>151</v>
      </c>
    </row>
    <row r="83" spans="1:12" outlineLevel="1">
      <c r="A83" s="96">
        <v>1300</v>
      </c>
      <c r="B83" s="94" t="s">
        <v>155</v>
      </c>
      <c r="C83" s="104">
        <v>45017</v>
      </c>
      <c r="D83" s="94" t="s">
        <v>180</v>
      </c>
      <c r="E83" s="94" t="s">
        <v>259</v>
      </c>
      <c r="F83" s="101">
        <v>0</v>
      </c>
      <c r="G83" s="101">
        <v>32.5</v>
      </c>
      <c r="H83" s="114">
        <v>-32.5</v>
      </c>
      <c r="I83" s="114">
        <v>-3399.5</v>
      </c>
      <c r="J83" s="101">
        <v>0</v>
      </c>
      <c r="K83" s="115" t="s">
        <v>151</v>
      </c>
      <c r="L83" s="115" t="s">
        <v>151</v>
      </c>
    </row>
    <row r="84" spans="1:12" outlineLevel="1">
      <c r="A84" s="96">
        <v>1300</v>
      </c>
      <c r="B84" s="94" t="s">
        <v>155</v>
      </c>
      <c r="C84" s="104">
        <v>45017</v>
      </c>
      <c r="D84" s="94" t="s">
        <v>180</v>
      </c>
      <c r="E84" s="94" t="s">
        <v>260</v>
      </c>
      <c r="F84" s="101">
        <v>0</v>
      </c>
      <c r="G84" s="101">
        <v>32.5</v>
      </c>
      <c r="H84" s="114">
        <v>-32.5</v>
      </c>
      <c r="I84" s="114">
        <v>-3432</v>
      </c>
      <c r="J84" s="101">
        <v>0</v>
      </c>
      <c r="K84" s="115" t="s">
        <v>151</v>
      </c>
      <c r="L84" s="115" t="s">
        <v>151</v>
      </c>
    </row>
    <row r="85" spans="1:12" outlineLevel="1">
      <c r="A85" s="96">
        <v>1300</v>
      </c>
      <c r="B85" s="94" t="s">
        <v>155</v>
      </c>
      <c r="C85" s="104">
        <v>45017</v>
      </c>
      <c r="D85" s="94" t="s">
        <v>180</v>
      </c>
      <c r="E85" s="94" t="s">
        <v>261</v>
      </c>
      <c r="F85" s="101">
        <v>0</v>
      </c>
      <c r="G85" s="101">
        <v>32.5</v>
      </c>
      <c r="H85" s="114">
        <v>-32.5</v>
      </c>
      <c r="I85" s="114">
        <v>-3464.5</v>
      </c>
      <c r="J85" s="101">
        <v>0</v>
      </c>
      <c r="K85" s="115" t="s">
        <v>151</v>
      </c>
      <c r="L85" s="115" t="s">
        <v>151</v>
      </c>
    </row>
    <row r="86" spans="1:12" outlineLevel="1">
      <c r="A86" s="96">
        <v>1300</v>
      </c>
      <c r="B86" s="94" t="s">
        <v>155</v>
      </c>
      <c r="C86" s="104">
        <v>45017</v>
      </c>
      <c r="D86" s="94" t="s">
        <v>180</v>
      </c>
      <c r="E86" s="94" t="s">
        <v>262</v>
      </c>
      <c r="F86" s="101">
        <v>0</v>
      </c>
      <c r="G86" s="101">
        <v>32.5</v>
      </c>
      <c r="H86" s="114">
        <v>-32.5</v>
      </c>
      <c r="I86" s="114">
        <v>-3497</v>
      </c>
      <c r="J86" s="101">
        <v>0</v>
      </c>
      <c r="K86" s="115" t="s">
        <v>151</v>
      </c>
      <c r="L86" s="115" t="s">
        <v>151</v>
      </c>
    </row>
    <row r="87" spans="1:12" outlineLevel="1">
      <c r="A87" s="96">
        <v>1300</v>
      </c>
      <c r="B87" s="94" t="s">
        <v>155</v>
      </c>
      <c r="C87" s="104">
        <v>45017</v>
      </c>
      <c r="D87" s="94" t="s">
        <v>180</v>
      </c>
      <c r="E87" s="94" t="s">
        <v>263</v>
      </c>
      <c r="F87" s="101">
        <v>0</v>
      </c>
      <c r="G87" s="101">
        <v>32.5</v>
      </c>
      <c r="H87" s="114">
        <v>-32.5</v>
      </c>
      <c r="I87" s="114">
        <v>-3529.5</v>
      </c>
      <c r="J87" s="101">
        <v>0</v>
      </c>
      <c r="K87" s="115" t="s">
        <v>151</v>
      </c>
      <c r="L87" s="115" t="s">
        <v>151</v>
      </c>
    </row>
    <row r="88" spans="1:12" outlineLevel="1">
      <c r="A88" s="96">
        <v>1300</v>
      </c>
      <c r="B88" s="94" t="s">
        <v>155</v>
      </c>
      <c r="C88" s="104">
        <v>45017</v>
      </c>
      <c r="D88" s="94" t="s">
        <v>180</v>
      </c>
      <c r="E88" s="94" t="s">
        <v>264</v>
      </c>
      <c r="F88" s="101">
        <v>0</v>
      </c>
      <c r="G88" s="101">
        <v>32.5</v>
      </c>
      <c r="H88" s="114">
        <v>-32.5</v>
      </c>
      <c r="I88" s="114">
        <v>-3562</v>
      </c>
      <c r="J88" s="101">
        <v>0</v>
      </c>
      <c r="K88" s="115" t="s">
        <v>151</v>
      </c>
      <c r="L88" s="115" t="s">
        <v>151</v>
      </c>
    </row>
    <row r="89" spans="1:12" outlineLevel="1">
      <c r="A89" s="96">
        <v>1300</v>
      </c>
      <c r="B89" s="94" t="s">
        <v>155</v>
      </c>
      <c r="C89" s="104">
        <v>45017</v>
      </c>
      <c r="D89" s="94" t="s">
        <v>180</v>
      </c>
      <c r="E89" s="94" t="s">
        <v>265</v>
      </c>
      <c r="F89" s="101">
        <v>0</v>
      </c>
      <c r="G89" s="101">
        <v>32.5</v>
      </c>
      <c r="H89" s="114">
        <v>-32.5</v>
      </c>
      <c r="I89" s="114">
        <v>-3594.5</v>
      </c>
      <c r="J89" s="101">
        <v>0</v>
      </c>
      <c r="K89" s="115" t="s">
        <v>151</v>
      </c>
      <c r="L89" s="115" t="s">
        <v>151</v>
      </c>
    </row>
    <row r="90" spans="1:12" outlineLevel="1">
      <c r="A90" s="96">
        <v>1300</v>
      </c>
      <c r="B90" s="94" t="s">
        <v>155</v>
      </c>
      <c r="C90" s="104">
        <v>45017</v>
      </c>
      <c r="D90" s="94" t="s">
        <v>180</v>
      </c>
      <c r="E90" s="94" t="s">
        <v>266</v>
      </c>
      <c r="F90" s="101">
        <v>0</v>
      </c>
      <c r="G90" s="101">
        <v>32.5</v>
      </c>
      <c r="H90" s="114">
        <v>-32.5</v>
      </c>
      <c r="I90" s="114">
        <v>-3627</v>
      </c>
      <c r="J90" s="101">
        <v>0</v>
      </c>
      <c r="K90" s="115" t="s">
        <v>151</v>
      </c>
      <c r="L90" s="115" t="s">
        <v>151</v>
      </c>
    </row>
    <row r="91" spans="1:12" outlineLevel="1">
      <c r="A91" s="96">
        <v>1300</v>
      </c>
      <c r="B91" s="94" t="s">
        <v>155</v>
      </c>
      <c r="C91" s="104">
        <v>45017</v>
      </c>
      <c r="D91" s="94" t="s">
        <v>180</v>
      </c>
      <c r="E91" s="94" t="s">
        <v>267</v>
      </c>
      <c r="F91" s="101">
        <v>0</v>
      </c>
      <c r="G91" s="101">
        <v>32.5</v>
      </c>
      <c r="H91" s="114">
        <v>-32.5</v>
      </c>
      <c r="I91" s="114">
        <v>-3659.5</v>
      </c>
      <c r="J91" s="101">
        <v>0</v>
      </c>
      <c r="K91" s="115" t="s">
        <v>151</v>
      </c>
      <c r="L91" s="115" t="s">
        <v>151</v>
      </c>
    </row>
    <row r="92" spans="1:12" outlineLevel="1">
      <c r="A92" s="96">
        <v>1300</v>
      </c>
      <c r="B92" s="94" t="s">
        <v>155</v>
      </c>
      <c r="C92" s="104">
        <v>45017</v>
      </c>
      <c r="D92" s="94" t="s">
        <v>180</v>
      </c>
      <c r="E92" s="94" t="s">
        <v>268</v>
      </c>
      <c r="F92" s="101">
        <v>0</v>
      </c>
      <c r="G92" s="101">
        <v>32.5</v>
      </c>
      <c r="H92" s="114">
        <v>-32.5</v>
      </c>
      <c r="I92" s="114">
        <v>-3692</v>
      </c>
      <c r="J92" s="101">
        <v>0</v>
      </c>
      <c r="K92" s="115" t="s">
        <v>151</v>
      </c>
      <c r="L92" s="115" t="s">
        <v>151</v>
      </c>
    </row>
    <row r="93" spans="1:12" outlineLevel="1">
      <c r="A93" s="96">
        <v>1300</v>
      </c>
      <c r="B93" s="94" t="s">
        <v>155</v>
      </c>
      <c r="C93" s="104">
        <v>45017</v>
      </c>
      <c r="D93" s="94" t="s">
        <v>180</v>
      </c>
      <c r="E93" s="94" t="s">
        <v>269</v>
      </c>
      <c r="F93" s="101">
        <v>0</v>
      </c>
      <c r="G93" s="101">
        <v>32.5</v>
      </c>
      <c r="H93" s="114">
        <v>-32.5</v>
      </c>
      <c r="I93" s="114">
        <v>-3724.5</v>
      </c>
      <c r="J93" s="101">
        <v>0</v>
      </c>
      <c r="K93" s="115" t="s">
        <v>151</v>
      </c>
      <c r="L93" s="115" t="s">
        <v>151</v>
      </c>
    </row>
    <row r="94" spans="1:12" outlineLevel="1">
      <c r="A94" s="96">
        <v>1300</v>
      </c>
      <c r="B94" s="94" t="s">
        <v>155</v>
      </c>
      <c r="C94" s="104">
        <v>45017</v>
      </c>
      <c r="D94" s="94" t="s">
        <v>180</v>
      </c>
      <c r="E94" s="94" t="s">
        <v>270</v>
      </c>
      <c r="F94" s="101">
        <v>0</v>
      </c>
      <c r="G94" s="101">
        <v>32.5</v>
      </c>
      <c r="H94" s="114">
        <v>-32.5</v>
      </c>
      <c r="I94" s="114">
        <v>-3757</v>
      </c>
      <c r="J94" s="101">
        <v>0</v>
      </c>
      <c r="K94" s="115" t="s">
        <v>151</v>
      </c>
      <c r="L94" s="115" t="s">
        <v>151</v>
      </c>
    </row>
    <row r="95" spans="1:12" outlineLevel="1">
      <c r="A95" s="96">
        <v>1300</v>
      </c>
      <c r="B95" s="94" t="s">
        <v>155</v>
      </c>
      <c r="C95" s="104">
        <v>45017</v>
      </c>
      <c r="D95" s="94" t="s">
        <v>180</v>
      </c>
      <c r="E95" s="94" t="s">
        <v>271</v>
      </c>
      <c r="F95" s="101">
        <v>0</v>
      </c>
      <c r="G95" s="101">
        <v>32.5</v>
      </c>
      <c r="H95" s="114">
        <v>-32.5</v>
      </c>
      <c r="I95" s="114">
        <v>-3789.5</v>
      </c>
      <c r="J95" s="101">
        <v>0</v>
      </c>
      <c r="K95" s="115" t="s">
        <v>151</v>
      </c>
      <c r="L95" s="115" t="s">
        <v>151</v>
      </c>
    </row>
    <row r="96" spans="1:12" outlineLevel="1">
      <c r="A96" s="96">
        <v>1300</v>
      </c>
      <c r="B96" s="94" t="s">
        <v>155</v>
      </c>
      <c r="C96" s="104">
        <v>45017</v>
      </c>
      <c r="D96" s="94" t="s">
        <v>180</v>
      </c>
      <c r="E96" s="94" t="s">
        <v>272</v>
      </c>
      <c r="F96" s="101">
        <v>0</v>
      </c>
      <c r="G96" s="101">
        <v>32.5</v>
      </c>
      <c r="H96" s="114">
        <v>-32.5</v>
      </c>
      <c r="I96" s="114">
        <v>-3822</v>
      </c>
      <c r="J96" s="101">
        <v>0</v>
      </c>
      <c r="K96" s="115" t="s">
        <v>151</v>
      </c>
      <c r="L96" s="115" t="s">
        <v>151</v>
      </c>
    </row>
    <row r="97" spans="1:12" outlineLevel="1">
      <c r="A97" s="96">
        <v>1300</v>
      </c>
      <c r="B97" s="94" t="s">
        <v>155</v>
      </c>
      <c r="C97" s="104">
        <v>45017</v>
      </c>
      <c r="D97" s="94" t="s">
        <v>180</v>
      </c>
      <c r="E97" s="94" t="s">
        <v>273</v>
      </c>
      <c r="F97" s="101">
        <v>0</v>
      </c>
      <c r="G97" s="101">
        <v>32.5</v>
      </c>
      <c r="H97" s="114">
        <v>-32.5</v>
      </c>
      <c r="I97" s="114">
        <v>-3854.5</v>
      </c>
      <c r="J97" s="101">
        <v>0</v>
      </c>
      <c r="K97" s="115" t="s">
        <v>151</v>
      </c>
      <c r="L97" s="115" t="s">
        <v>151</v>
      </c>
    </row>
    <row r="98" spans="1:12" outlineLevel="1">
      <c r="A98" s="96">
        <v>1300</v>
      </c>
      <c r="B98" s="94" t="s">
        <v>155</v>
      </c>
      <c r="C98" s="104">
        <v>45017</v>
      </c>
      <c r="D98" s="94" t="s">
        <v>180</v>
      </c>
      <c r="E98" s="94" t="s">
        <v>274</v>
      </c>
      <c r="F98" s="101">
        <v>0</v>
      </c>
      <c r="G98" s="101">
        <v>32.5</v>
      </c>
      <c r="H98" s="114">
        <v>-32.5</v>
      </c>
      <c r="I98" s="114">
        <v>-3887</v>
      </c>
      <c r="J98" s="101">
        <v>0</v>
      </c>
      <c r="K98" s="115" t="s">
        <v>151</v>
      </c>
      <c r="L98" s="115" t="s">
        <v>151</v>
      </c>
    </row>
    <row r="99" spans="1:12" outlineLevel="1">
      <c r="A99" s="96">
        <v>1300</v>
      </c>
      <c r="B99" s="94" t="s">
        <v>155</v>
      </c>
      <c r="C99" s="104">
        <v>45017</v>
      </c>
      <c r="D99" s="94" t="s">
        <v>180</v>
      </c>
      <c r="E99" s="94" t="s">
        <v>275</v>
      </c>
      <c r="F99" s="101">
        <v>0</v>
      </c>
      <c r="G99" s="101">
        <v>32.5</v>
      </c>
      <c r="H99" s="114">
        <v>-32.5</v>
      </c>
      <c r="I99" s="114">
        <v>-3919.5</v>
      </c>
      <c r="J99" s="101">
        <v>0</v>
      </c>
      <c r="K99" s="115" t="s">
        <v>151</v>
      </c>
      <c r="L99" s="115" t="s">
        <v>151</v>
      </c>
    </row>
    <row r="100" spans="1:12" outlineLevel="1">
      <c r="A100" s="96">
        <v>1300</v>
      </c>
      <c r="B100" s="94" t="s">
        <v>155</v>
      </c>
      <c r="C100" s="104">
        <v>45017</v>
      </c>
      <c r="D100" s="94" t="s">
        <v>180</v>
      </c>
      <c r="E100" s="94" t="s">
        <v>276</v>
      </c>
      <c r="F100" s="101">
        <v>0</v>
      </c>
      <c r="G100" s="101">
        <v>32.5</v>
      </c>
      <c r="H100" s="114">
        <v>-32.5</v>
      </c>
      <c r="I100" s="114">
        <v>-3952</v>
      </c>
      <c r="J100" s="101">
        <v>0</v>
      </c>
      <c r="K100" s="115" t="s">
        <v>151</v>
      </c>
      <c r="L100" s="115" t="s">
        <v>151</v>
      </c>
    </row>
    <row r="101" spans="1:12" outlineLevel="1">
      <c r="A101" s="96">
        <v>1300</v>
      </c>
      <c r="B101" s="94" t="s">
        <v>155</v>
      </c>
      <c r="C101" s="104">
        <v>45017</v>
      </c>
      <c r="D101" s="94" t="s">
        <v>180</v>
      </c>
      <c r="E101" s="94" t="s">
        <v>277</v>
      </c>
      <c r="F101" s="101">
        <v>0</v>
      </c>
      <c r="G101" s="101">
        <v>32.5</v>
      </c>
      <c r="H101" s="114">
        <v>-32.5</v>
      </c>
      <c r="I101" s="114">
        <v>-3984.5</v>
      </c>
      <c r="J101" s="101">
        <v>0</v>
      </c>
      <c r="K101" s="115" t="s">
        <v>151</v>
      </c>
      <c r="L101" s="115" t="s">
        <v>151</v>
      </c>
    </row>
    <row r="102" spans="1:12" outlineLevel="1">
      <c r="A102" s="96">
        <v>1300</v>
      </c>
      <c r="B102" s="94" t="s">
        <v>155</v>
      </c>
      <c r="C102" s="104">
        <v>45017</v>
      </c>
      <c r="D102" s="94" t="s">
        <v>180</v>
      </c>
      <c r="E102" s="94" t="s">
        <v>278</v>
      </c>
      <c r="F102" s="101">
        <v>0</v>
      </c>
      <c r="G102" s="101">
        <v>32.5</v>
      </c>
      <c r="H102" s="114">
        <v>-32.5</v>
      </c>
      <c r="I102" s="114">
        <v>-4017</v>
      </c>
      <c r="J102" s="101">
        <v>0</v>
      </c>
      <c r="K102" s="115" t="s">
        <v>151</v>
      </c>
      <c r="L102" s="115" t="s">
        <v>151</v>
      </c>
    </row>
    <row r="103" spans="1:12" outlineLevel="1">
      <c r="A103" s="96">
        <v>1300</v>
      </c>
      <c r="B103" s="94" t="s">
        <v>155</v>
      </c>
      <c r="C103" s="104">
        <v>45017</v>
      </c>
      <c r="D103" s="94" t="s">
        <v>180</v>
      </c>
      <c r="E103" s="94" t="s">
        <v>279</v>
      </c>
      <c r="F103" s="101">
        <v>0</v>
      </c>
      <c r="G103" s="101">
        <v>32.5</v>
      </c>
      <c r="H103" s="114">
        <v>-32.5</v>
      </c>
      <c r="I103" s="114">
        <v>-4049.5</v>
      </c>
      <c r="J103" s="101">
        <v>0</v>
      </c>
      <c r="K103" s="115" t="s">
        <v>151</v>
      </c>
      <c r="L103" s="115" t="s">
        <v>151</v>
      </c>
    </row>
    <row r="104" spans="1:12" outlineLevel="1">
      <c r="A104" s="96">
        <v>1300</v>
      </c>
      <c r="B104" s="94" t="s">
        <v>155</v>
      </c>
      <c r="C104" s="104">
        <v>45017</v>
      </c>
      <c r="D104" s="94" t="s">
        <v>180</v>
      </c>
      <c r="E104" s="94" t="s">
        <v>280</v>
      </c>
      <c r="F104" s="101">
        <v>0</v>
      </c>
      <c r="G104" s="101">
        <v>32.5</v>
      </c>
      <c r="H104" s="114">
        <v>-32.5</v>
      </c>
      <c r="I104" s="114">
        <v>-4082</v>
      </c>
      <c r="J104" s="101">
        <v>0</v>
      </c>
      <c r="K104" s="115" t="s">
        <v>151</v>
      </c>
      <c r="L104" s="115" t="s">
        <v>151</v>
      </c>
    </row>
    <row r="105" spans="1:12" outlineLevel="1">
      <c r="A105" s="96">
        <v>1300</v>
      </c>
      <c r="B105" s="94" t="s">
        <v>155</v>
      </c>
      <c r="C105" s="104">
        <v>45017</v>
      </c>
      <c r="D105" s="94" t="s">
        <v>180</v>
      </c>
      <c r="E105" s="94" t="s">
        <v>281</v>
      </c>
      <c r="F105" s="101">
        <v>0</v>
      </c>
      <c r="G105" s="101">
        <v>32.5</v>
      </c>
      <c r="H105" s="114">
        <v>-32.5</v>
      </c>
      <c r="I105" s="114">
        <v>-4114.5</v>
      </c>
      <c r="J105" s="101">
        <v>0</v>
      </c>
      <c r="K105" s="115" t="s">
        <v>151</v>
      </c>
      <c r="L105" s="115" t="s">
        <v>151</v>
      </c>
    </row>
    <row r="106" spans="1:12" outlineLevel="1">
      <c r="A106" s="96">
        <v>1300</v>
      </c>
      <c r="B106" s="94" t="s">
        <v>155</v>
      </c>
      <c r="C106" s="104">
        <v>45017</v>
      </c>
      <c r="D106" s="94" t="s">
        <v>180</v>
      </c>
      <c r="E106" s="94" t="s">
        <v>282</v>
      </c>
      <c r="F106" s="101">
        <v>0</v>
      </c>
      <c r="G106" s="101">
        <v>32.5</v>
      </c>
      <c r="H106" s="114">
        <v>-32.5</v>
      </c>
      <c r="I106" s="114">
        <v>-4147</v>
      </c>
      <c r="J106" s="101">
        <v>0</v>
      </c>
      <c r="K106" s="115" t="s">
        <v>151</v>
      </c>
      <c r="L106" s="115" t="s">
        <v>151</v>
      </c>
    </row>
    <row r="107" spans="1:12" outlineLevel="1">
      <c r="A107" s="96">
        <v>1300</v>
      </c>
      <c r="B107" s="94" t="s">
        <v>155</v>
      </c>
      <c r="C107" s="104">
        <v>45017</v>
      </c>
      <c r="D107" s="94" t="s">
        <v>180</v>
      </c>
      <c r="E107" s="94" t="s">
        <v>283</v>
      </c>
      <c r="F107" s="101">
        <v>0</v>
      </c>
      <c r="G107" s="101">
        <v>25</v>
      </c>
      <c r="H107" s="114">
        <v>-25</v>
      </c>
      <c r="I107" s="114">
        <v>-4172</v>
      </c>
      <c r="J107" s="101">
        <v>0</v>
      </c>
      <c r="K107" s="115" t="s">
        <v>151</v>
      </c>
      <c r="L107" s="115" t="s">
        <v>151</v>
      </c>
    </row>
    <row r="108" spans="1:12" outlineLevel="1">
      <c r="A108" s="96">
        <v>1300</v>
      </c>
      <c r="B108" s="94" t="s">
        <v>155</v>
      </c>
      <c r="C108" s="104">
        <v>45017</v>
      </c>
      <c r="D108" s="94" t="s">
        <v>180</v>
      </c>
      <c r="E108" s="94" t="s">
        <v>284</v>
      </c>
      <c r="F108" s="101">
        <v>0</v>
      </c>
      <c r="G108" s="101">
        <v>32.5</v>
      </c>
      <c r="H108" s="114">
        <v>-32.5</v>
      </c>
      <c r="I108" s="114">
        <v>-4204.5</v>
      </c>
      <c r="J108" s="101">
        <v>0</v>
      </c>
      <c r="K108" s="115" t="s">
        <v>151</v>
      </c>
      <c r="L108" s="115" t="s">
        <v>151</v>
      </c>
    </row>
    <row r="109" spans="1:12" outlineLevel="1">
      <c r="A109" s="96">
        <v>1300</v>
      </c>
      <c r="B109" s="94" t="s">
        <v>155</v>
      </c>
      <c r="C109" s="104">
        <v>45017</v>
      </c>
      <c r="D109" s="94" t="s">
        <v>180</v>
      </c>
      <c r="E109" s="94" t="s">
        <v>285</v>
      </c>
      <c r="F109" s="101">
        <v>0</v>
      </c>
      <c r="G109" s="101">
        <v>32.5</v>
      </c>
      <c r="H109" s="114">
        <v>-32.5</v>
      </c>
      <c r="I109" s="114">
        <v>-4237</v>
      </c>
      <c r="J109" s="101">
        <v>0</v>
      </c>
      <c r="K109" s="115" t="s">
        <v>151</v>
      </c>
      <c r="L109" s="115" t="s">
        <v>151</v>
      </c>
    </row>
    <row r="110" spans="1:12" outlineLevel="1">
      <c r="A110" s="96">
        <v>1300</v>
      </c>
      <c r="B110" s="94" t="s">
        <v>155</v>
      </c>
      <c r="C110" s="104">
        <v>45017</v>
      </c>
      <c r="D110" s="94" t="s">
        <v>180</v>
      </c>
      <c r="E110" s="94" t="s">
        <v>286</v>
      </c>
      <c r="F110" s="101">
        <v>0</v>
      </c>
      <c r="G110" s="101">
        <v>32.5</v>
      </c>
      <c r="H110" s="114">
        <v>-32.5</v>
      </c>
      <c r="I110" s="114">
        <v>-4269.5</v>
      </c>
      <c r="J110" s="101">
        <v>0</v>
      </c>
      <c r="K110" s="115" t="s">
        <v>151</v>
      </c>
      <c r="L110" s="115" t="s">
        <v>151</v>
      </c>
    </row>
    <row r="111" spans="1:12" outlineLevel="1">
      <c r="A111" s="96">
        <v>1300</v>
      </c>
      <c r="B111" s="94" t="s">
        <v>155</v>
      </c>
      <c r="C111" s="104">
        <v>45017</v>
      </c>
      <c r="D111" s="94" t="s">
        <v>180</v>
      </c>
      <c r="E111" s="94" t="s">
        <v>287</v>
      </c>
      <c r="F111" s="101">
        <v>0</v>
      </c>
      <c r="G111" s="101">
        <v>32.5</v>
      </c>
      <c r="H111" s="114">
        <v>-32.5</v>
      </c>
      <c r="I111" s="114">
        <v>-4302</v>
      </c>
      <c r="J111" s="101">
        <v>0</v>
      </c>
      <c r="K111" s="115" t="s">
        <v>151</v>
      </c>
      <c r="L111" s="115" t="s">
        <v>151</v>
      </c>
    </row>
    <row r="112" spans="1:12" outlineLevel="1">
      <c r="A112" s="96">
        <v>1300</v>
      </c>
      <c r="B112" s="94" t="s">
        <v>155</v>
      </c>
      <c r="C112" s="104">
        <v>45017</v>
      </c>
      <c r="D112" s="94" t="s">
        <v>180</v>
      </c>
      <c r="E112" s="94" t="s">
        <v>288</v>
      </c>
      <c r="F112" s="101">
        <v>0</v>
      </c>
      <c r="G112" s="101">
        <v>32.5</v>
      </c>
      <c r="H112" s="114">
        <v>-32.5</v>
      </c>
      <c r="I112" s="114">
        <v>-4334.5</v>
      </c>
      <c r="J112" s="101">
        <v>0</v>
      </c>
      <c r="K112" s="115" t="s">
        <v>151</v>
      </c>
      <c r="L112" s="115" t="s">
        <v>151</v>
      </c>
    </row>
    <row r="113" spans="1:12" outlineLevel="1">
      <c r="A113" s="96">
        <v>1300</v>
      </c>
      <c r="B113" s="94" t="s">
        <v>155</v>
      </c>
      <c r="C113" s="104">
        <v>45017</v>
      </c>
      <c r="D113" s="94" t="s">
        <v>180</v>
      </c>
      <c r="E113" s="94" t="s">
        <v>289</v>
      </c>
      <c r="F113" s="101">
        <v>0</v>
      </c>
      <c r="G113" s="101">
        <v>32.5</v>
      </c>
      <c r="H113" s="114">
        <v>-32.5</v>
      </c>
      <c r="I113" s="114">
        <v>-4367</v>
      </c>
      <c r="J113" s="101">
        <v>0</v>
      </c>
      <c r="K113" s="115" t="s">
        <v>151</v>
      </c>
      <c r="L113" s="115" t="s">
        <v>151</v>
      </c>
    </row>
    <row r="114" spans="1:12" outlineLevel="1">
      <c r="A114" s="96">
        <v>1300</v>
      </c>
      <c r="B114" s="94" t="s">
        <v>155</v>
      </c>
      <c r="C114" s="104">
        <v>45017</v>
      </c>
      <c r="D114" s="94" t="s">
        <v>180</v>
      </c>
      <c r="E114" s="94" t="s">
        <v>290</v>
      </c>
      <c r="F114" s="101">
        <v>0</v>
      </c>
      <c r="G114" s="101">
        <v>32.5</v>
      </c>
      <c r="H114" s="114">
        <v>-32.5</v>
      </c>
      <c r="I114" s="114">
        <v>-4399.5</v>
      </c>
      <c r="J114" s="101">
        <v>0</v>
      </c>
      <c r="K114" s="115" t="s">
        <v>151</v>
      </c>
      <c r="L114" s="115" t="s">
        <v>151</v>
      </c>
    </row>
    <row r="115" spans="1:12" outlineLevel="1">
      <c r="A115" s="96">
        <v>1300</v>
      </c>
      <c r="B115" s="94" t="s">
        <v>155</v>
      </c>
      <c r="C115" s="104">
        <v>45017</v>
      </c>
      <c r="D115" s="94" t="s">
        <v>180</v>
      </c>
      <c r="E115" s="94" t="s">
        <v>291</v>
      </c>
      <c r="F115" s="101">
        <v>0</v>
      </c>
      <c r="G115" s="101">
        <v>32.5</v>
      </c>
      <c r="H115" s="114">
        <v>-32.5</v>
      </c>
      <c r="I115" s="114">
        <v>-4432</v>
      </c>
      <c r="J115" s="101">
        <v>0</v>
      </c>
      <c r="K115" s="115" t="s">
        <v>151</v>
      </c>
      <c r="L115" s="115" t="s">
        <v>151</v>
      </c>
    </row>
    <row r="116" spans="1:12" outlineLevel="1">
      <c r="A116" s="96">
        <v>1300</v>
      </c>
      <c r="B116" s="94" t="s">
        <v>155</v>
      </c>
      <c r="C116" s="104">
        <v>45017</v>
      </c>
      <c r="D116" s="94" t="s">
        <v>180</v>
      </c>
      <c r="E116" s="94" t="s">
        <v>292</v>
      </c>
      <c r="F116" s="101">
        <v>0</v>
      </c>
      <c r="G116" s="101">
        <v>32.5</v>
      </c>
      <c r="H116" s="114">
        <v>-32.5</v>
      </c>
      <c r="I116" s="114">
        <v>-4464.5</v>
      </c>
      <c r="J116" s="101">
        <v>0</v>
      </c>
      <c r="K116" s="115" t="s">
        <v>151</v>
      </c>
      <c r="L116" s="115" t="s">
        <v>151</v>
      </c>
    </row>
    <row r="117" spans="1:12" outlineLevel="1">
      <c r="A117" s="96">
        <v>1300</v>
      </c>
      <c r="B117" s="94" t="s">
        <v>155</v>
      </c>
      <c r="C117" s="104">
        <v>45017</v>
      </c>
      <c r="D117" s="94" t="s">
        <v>180</v>
      </c>
      <c r="E117" s="94" t="s">
        <v>293</v>
      </c>
      <c r="F117" s="101">
        <v>0</v>
      </c>
      <c r="G117" s="101">
        <v>32.5</v>
      </c>
      <c r="H117" s="114">
        <v>-32.5</v>
      </c>
      <c r="I117" s="114">
        <v>-4497</v>
      </c>
      <c r="J117" s="101">
        <v>0</v>
      </c>
      <c r="K117" s="115" t="s">
        <v>151</v>
      </c>
      <c r="L117" s="115" t="s">
        <v>151</v>
      </c>
    </row>
    <row r="118" spans="1:12" outlineLevel="1">
      <c r="A118" s="96">
        <v>1300</v>
      </c>
      <c r="B118" s="94" t="s">
        <v>155</v>
      </c>
      <c r="C118" s="104">
        <v>45017</v>
      </c>
      <c r="D118" s="94" t="s">
        <v>180</v>
      </c>
      <c r="E118" s="94" t="s">
        <v>294</v>
      </c>
      <c r="F118" s="101">
        <v>0</v>
      </c>
      <c r="G118" s="101">
        <v>32.5</v>
      </c>
      <c r="H118" s="114">
        <v>-32.5</v>
      </c>
      <c r="I118" s="114">
        <v>-4529.5</v>
      </c>
      <c r="J118" s="101">
        <v>0</v>
      </c>
      <c r="K118" s="115" t="s">
        <v>151</v>
      </c>
      <c r="L118" s="115" t="s">
        <v>151</v>
      </c>
    </row>
    <row r="119" spans="1:12" outlineLevel="1">
      <c r="A119" s="96">
        <v>1300</v>
      </c>
      <c r="B119" s="94" t="s">
        <v>155</v>
      </c>
      <c r="C119" s="104">
        <v>45017</v>
      </c>
      <c r="D119" s="94" t="s">
        <v>186</v>
      </c>
      <c r="E119" s="94" t="s">
        <v>295</v>
      </c>
      <c r="F119" s="101">
        <v>0</v>
      </c>
      <c r="G119" s="101">
        <v>14.5</v>
      </c>
      <c r="H119" s="114">
        <v>-14.5</v>
      </c>
      <c r="I119" s="114">
        <v>-4544</v>
      </c>
      <c r="J119" s="101">
        <v>0</v>
      </c>
      <c r="K119" s="115" t="s">
        <v>151</v>
      </c>
      <c r="L119" s="115" t="s">
        <v>151</v>
      </c>
    </row>
    <row r="120" spans="1:12" outlineLevel="1">
      <c r="A120" s="96">
        <v>1300</v>
      </c>
      <c r="B120" s="94" t="s">
        <v>155</v>
      </c>
      <c r="C120" s="104">
        <v>45017</v>
      </c>
      <c r="D120" s="94" t="s">
        <v>180</v>
      </c>
      <c r="E120" s="94" t="s">
        <v>296</v>
      </c>
      <c r="F120" s="101">
        <v>0</v>
      </c>
      <c r="G120" s="101">
        <v>32.5</v>
      </c>
      <c r="H120" s="114">
        <v>-32.5</v>
      </c>
      <c r="I120" s="114">
        <v>-4576.5</v>
      </c>
      <c r="J120" s="101">
        <v>0</v>
      </c>
      <c r="K120" s="115" t="s">
        <v>151</v>
      </c>
      <c r="L120" s="115" t="s">
        <v>151</v>
      </c>
    </row>
    <row r="121" spans="1:12" outlineLevel="1">
      <c r="A121" s="96">
        <v>1300</v>
      </c>
      <c r="B121" s="94" t="s">
        <v>155</v>
      </c>
      <c r="C121" s="104">
        <v>45017</v>
      </c>
      <c r="D121" s="94" t="s">
        <v>180</v>
      </c>
      <c r="E121" s="94" t="s">
        <v>297</v>
      </c>
      <c r="F121" s="101">
        <v>0</v>
      </c>
      <c r="G121" s="101">
        <v>32.5</v>
      </c>
      <c r="H121" s="114">
        <v>-32.5</v>
      </c>
      <c r="I121" s="114">
        <v>-4609</v>
      </c>
      <c r="J121" s="101">
        <v>0</v>
      </c>
      <c r="K121" s="115" t="s">
        <v>151</v>
      </c>
      <c r="L121" s="115" t="s">
        <v>151</v>
      </c>
    </row>
    <row r="122" spans="1:12" outlineLevel="1">
      <c r="A122" s="96">
        <v>1300</v>
      </c>
      <c r="B122" s="94" t="s">
        <v>155</v>
      </c>
      <c r="C122" s="104">
        <v>45017</v>
      </c>
      <c r="D122" s="94" t="s">
        <v>180</v>
      </c>
      <c r="E122" s="94" t="s">
        <v>298</v>
      </c>
      <c r="F122" s="101">
        <v>0</v>
      </c>
      <c r="G122" s="101">
        <v>32.5</v>
      </c>
      <c r="H122" s="114">
        <v>-32.5</v>
      </c>
      <c r="I122" s="114">
        <v>-4641.5</v>
      </c>
      <c r="J122" s="101">
        <v>0</v>
      </c>
      <c r="K122" s="115" t="s">
        <v>151</v>
      </c>
      <c r="L122" s="115" t="s">
        <v>151</v>
      </c>
    </row>
    <row r="123" spans="1:12" outlineLevel="1">
      <c r="A123" s="96">
        <v>1300</v>
      </c>
      <c r="B123" s="94" t="s">
        <v>155</v>
      </c>
      <c r="C123" s="104">
        <v>45017</v>
      </c>
      <c r="D123" s="94" t="s">
        <v>180</v>
      </c>
      <c r="E123" s="94" t="s">
        <v>299</v>
      </c>
      <c r="F123" s="101">
        <v>0</v>
      </c>
      <c r="G123" s="101">
        <v>32.5</v>
      </c>
      <c r="H123" s="114">
        <v>-32.5</v>
      </c>
      <c r="I123" s="114">
        <v>-4674</v>
      </c>
      <c r="J123" s="101">
        <v>0</v>
      </c>
      <c r="K123" s="115" t="s">
        <v>151</v>
      </c>
      <c r="L123" s="115" t="s">
        <v>151</v>
      </c>
    </row>
    <row r="124" spans="1:12" outlineLevel="1">
      <c r="A124" s="96">
        <v>1300</v>
      </c>
      <c r="B124" s="94" t="s">
        <v>155</v>
      </c>
      <c r="C124" s="104">
        <v>45017</v>
      </c>
      <c r="D124" s="94" t="s">
        <v>180</v>
      </c>
      <c r="E124" s="94" t="s">
        <v>300</v>
      </c>
      <c r="F124" s="101">
        <v>0</v>
      </c>
      <c r="G124" s="101">
        <v>32.5</v>
      </c>
      <c r="H124" s="114">
        <v>-32.5</v>
      </c>
      <c r="I124" s="114">
        <v>-4706.5</v>
      </c>
      <c r="J124" s="101">
        <v>0</v>
      </c>
      <c r="K124" s="115" t="s">
        <v>151</v>
      </c>
      <c r="L124" s="115" t="s">
        <v>151</v>
      </c>
    </row>
    <row r="125" spans="1:12" outlineLevel="1">
      <c r="A125" s="96">
        <v>1300</v>
      </c>
      <c r="B125" s="94" t="s">
        <v>155</v>
      </c>
      <c r="C125" s="104">
        <v>45017</v>
      </c>
      <c r="D125" s="94" t="s">
        <v>180</v>
      </c>
      <c r="E125" s="94" t="s">
        <v>301</v>
      </c>
      <c r="F125" s="101">
        <v>0</v>
      </c>
      <c r="G125" s="101">
        <v>32.5</v>
      </c>
      <c r="H125" s="114">
        <v>-32.5</v>
      </c>
      <c r="I125" s="114">
        <v>-4739</v>
      </c>
      <c r="J125" s="101">
        <v>0</v>
      </c>
      <c r="K125" s="115" t="s">
        <v>151</v>
      </c>
      <c r="L125" s="115" t="s">
        <v>151</v>
      </c>
    </row>
    <row r="126" spans="1:12" outlineLevel="1">
      <c r="A126" s="96">
        <v>1300</v>
      </c>
      <c r="B126" s="94" t="s">
        <v>155</v>
      </c>
      <c r="C126" s="104">
        <v>45017</v>
      </c>
      <c r="D126" s="94" t="s">
        <v>180</v>
      </c>
      <c r="E126" s="94" t="s">
        <v>302</v>
      </c>
      <c r="F126" s="101">
        <v>0</v>
      </c>
      <c r="G126" s="101">
        <v>32.5</v>
      </c>
      <c r="H126" s="114">
        <v>-32.5</v>
      </c>
      <c r="I126" s="114">
        <v>-4771.5</v>
      </c>
      <c r="J126" s="101">
        <v>0</v>
      </c>
      <c r="K126" s="115" t="s">
        <v>151</v>
      </c>
      <c r="L126" s="115" t="s">
        <v>151</v>
      </c>
    </row>
    <row r="127" spans="1:12" outlineLevel="1">
      <c r="A127" s="96">
        <v>1300</v>
      </c>
      <c r="B127" s="94" t="s">
        <v>155</v>
      </c>
      <c r="C127" s="104">
        <v>45017</v>
      </c>
      <c r="D127" s="94" t="s">
        <v>180</v>
      </c>
      <c r="E127" s="94" t="s">
        <v>303</v>
      </c>
      <c r="F127" s="101">
        <v>0</v>
      </c>
      <c r="G127" s="101">
        <v>32.5</v>
      </c>
      <c r="H127" s="114">
        <v>-32.5</v>
      </c>
      <c r="I127" s="114">
        <v>-4804</v>
      </c>
      <c r="J127" s="101">
        <v>0</v>
      </c>
      <c r="K127" s="115" t="s">
        <v>151</v>
      </c>
      <c r="L127" s="115" t="s">
        <v>151</v>
      </c>
    </row>
    <row r="128" spans="1:12" outlineLevel="1">
      <c r="A128" s="96">
        <v>1300</v>
      </c>
      <c r="B128" s="94" t="s">
        <v>155</v>
      </c>
      <c r="C128" s="104">
        <v>45017</v>
      </c>
      <c r="D128" s="94" t="s">
        <v>180</v>
      </c>
      <c r="E128" s="94" t="s">
        <v>304</v>
      </c>
      <c r="F128" s="101">
        <v>0</v>
      </c>
      <c r="G128" s="101">
        <v>32.5</v>
      </c>
      <c r="H128" s="114">
        <v>-32.5</v>
      </c>
      <c r="I128" s="114">
        <v>-4836.5</v>
      </c>
      <c r="J128" s="101">
        <v>0</v>
      </c>
      <c r="K128" s="115" t="s">
        <v>151</v>
      </c>
      <c r="L128" s="115" t="s">
        <v>151</v>
      </c>
    </row>
    <row r="129" spans="1:12" outlineLevel="1">
      <c r="A129" s="96">
        <v>1300</v>
      </c>
      <c r="B129" s="94" t="s">
        <v>155</v>
      </c>
      <c r="C129" s="104">
        <v>45017</v>
      </c>
      <c r="D129" s="94" t="s">
        <v>180</v>
      </c>
      <c r="E129" s="94" t="s">
        <v>305</v>
      </c>
      <c r="F129" s="101">
        <v>0</v>
      </c>
      <c r="G129" s="101">
        <v>25</v>
      </c>
      <c r="H129" s="114">
        <v>-25</v>
      </c>
      <c r="I129" s="114">
        <v>-4861.5</v>
      </c>
      <c r="J129" s="101">
        <v>0</v>
      </c>
      <c r="K129" s="115" t="s">
        <v>151</v>
      </c>
      <c r="L129" s="115" t="s">
        <v>151</v>
      </c>
    </row>
    <row r="130" spans="1:12" outlineLevel="1">
      <c r="A130" s="96">
        <v>1300</v>
      </c>
      <c r="B130" s="94" t="s">
        <v>155</v>
      </c>
      <c r="C130" s="104">
        <v>45017</v>
      </c>
      <c r="D130" s="94" t="s">
        <v>180</v>
      </c>
      <c r="E130" s="94" t="s">
        <v>306</v>
      </c>
      <c r="F130" s="101">
        <v>0</v>
      </c>
      <c r="G130" s="101">
        <v>32.5</v>
      </c>
      <c r="H130" s="114">
        <v>-32.5</v>
      </c>
      <c r="I130" s="114">
        <v>-4894</v>
      </c>
      <c r="J130" s="101">
        <v>0</v>
      </c>
      <c r="K130" s="115" t="s">
        <v>151</v>
      </c>
      <c r="L130" s="115" t="s">
        <v>151</v>
      </c>
    </row>
    <row r="131" spans="1:12" outlineLevel="1">
      <c r="A131" s="96">
        <v>1300</v>
      </c>
      <c r="B131" s="94" t="s">
        <v>155</v>
      </c>
      <c r="C131" s="104">
        <v>45017</v>
      </c>
      <c r="D131" s="94" t="s">
        <v>180</v>
      </c>
      <c r="E131" s="94" t="s">
        <v>307</v>
      </c>
      <c r="F131" s="101">
        <v>0</v>
      </c>
      <c r="G131" s="101">
        <v>25</v>
      </c>
      <c r="H131" s="114">
        <v>-25</v>
      </c>
      <c r="I131" s="114">
        <v>-4919</v>
      </c>
      <c r="J131" s="101">
        <v>0</v>
      </c>
      <c r="K131" s="115" t="s">
        <v>151</v>
      </c>
      <c r="L131" s="115" t="s">
        <v>151</v>
      </c>
    </row>
    <row r="132" spans="1:12" outlineLevel="1">
      <c r="A132" s="96">
        <v>1300</v>
      </c>
      <c r="B132" s="94" t="s">
        <v>155</v>
      </c>
      <c r="C132" s="104">
        <v>45017</v>
      </c>
      <c r="D132" s="94" t="s">
        <v>180</v>
      </c>
      <c r="E132" s="94" t="s">
        <v>308</v>
      </c>
      <c r="F132" s="101">
        <v>0</v>
      </c>
      <c r="G132" s="101">
        <v>32.5</v>
      </c>
      <c r="H132" s="114">
        <v>-32.5</v>
      </c>
      <c r="I132" s="114">
        <v>-4951.5</v>
      </c>
      <c r="J132" s="101">
        <v>0</v>
      </c>
      <c r="K132" s="115" t="s">
        <v>151</v>
      </c>
      <c r="L132" s="115" t="s">
        <v>151</v>
      </c>
    </row>
    <row r="133" spans="1:12" outlineLevel="1">
      <c r="A133" s="96">
        <v>1300</v>
      </c>
      <c r="B133" s="94" t="s">
        <v>155</v>
      </c>
      <c r="C133" s="104">
        <v>45017</v>
      </c>
      <c r="D133" s="94" t="s">
        <v>180</v>
      </c>
      <c r="E133" s="94" t="s">
        <v>309</v>
      </c>
      <c r="F133" s="101">
        <v>0</v>
      </c>
      <c r="G133" s="101">
        <v>32.5</v>
      </c>
      <c r="H133" s="114">
        <v>-32.5</v>
      </c>
      <c r="I133" s="114">
        <v>-4984</v>
      </c>
      <c r="J133" s="101">
        <v>0</v>
      </c>
      <c r="K133" s="115" t="s">
        <v>151</v>
      </c>
      <c r="L133" s="115" t="s">
        <v>151</v>
      </c>
    </row>
    <row r="134" spans="1:12" outlineLevel="1">
      <c r="A134" s="96">
        <v>1300</v>
      </c>
      <c r="B134" s="94" t="s">
        <v>155</v>
      </c>
      <c r="C134" s="104">
        <v>45017</v>
      </c>
      <c r="D134" s="94" t="s">
        <v>180</v>
      </c>
      <c r="E134" s="94" t="s">
        <v>310</v>
      </c>
      <c r="F134" s="101">
        <v>0</v>
      </c>
      <c r="G134" s="101">
        <v>32.5</v>
      </c>
      <c r="H134" s="114">
        <v>-32.5</v>
      </c>
      <c r="I134" s="114">
        <v>-5016.5</v>
      </c>
      <c r="J134" s="101">
        <v>0</v>
      </c>
      <c r="K134" s="115" t="s">
        <v>151</v>
      </c>
      <c r="L134" s="115" t="s">
        <v>151</v>
      </c>
    </row>
    <row r="135" spans="1:12" outlineLevel="1">
      <c r="A135" s="96">
        <v>1300</v>
      </c>
      <c r="B135" s="94" t="s">
        <v>155</v>
      </c>
      <c r="C135" s="104">
        <v>45017</v>
      </c>
      <c r="D135" s="94" t="s">
        <v>180</v>
      </c>
      <c r="E135" s="94" t="s">
        <v>311</v>
      </c>
      <c r="F135" s="101">
        <v>0</v>
      </c>
      <c r="G135" s="101">
        <v>32.5</v>
      </c>
      <c r="H135" s="114">
        <v>-32.5</v>
      </c>
      <c r="I135" s="114">
        <v>-5049</v>
      </c>
      <c r="J135" s="101">
        <v>0</v>
      </c>
      <c r="K135" s="115" t="s">
        <v>151</v>
      </c>
      <c r="L135" s="115" t="s">
        <v>151</v>
      </c>
    </row>
    <row r="136" spans="1:12" outlineLevel="1">
      <c r="A136" s="96">
        <v>1300</v>
      </c>
      <c r="B136" s="94" t="s">
        <v>155</v>
      </c>
      <c r="C136" s="104">
        <v>45017</v>
      </c>
      <c r="D136" s="94" t="s">
        <v>180</v>
      </c>
      <c r="E136" s="94" t="s">
        <v>312</v>
      </c>
      <c r="F136" s="101">
        <v>0</v>
      </c>
      <c r="G136" s="101">
        <v>25</v>
      </c>
      <c r="H136" s="114">
        <v>-25</v>
      </c>
      <c r="I136" s="114">
        <v>-5074</v>
      </c>
      <c r="J136" s="101">
        <v>0</v>
      </c>
      <c r="K136" s="115" t="s">
        <v>151</v>
      </c>
      <c r="L136" s="115" t="s">
        <v>151</v>
      </c>
    </row>
    <row r="137" spans="1:12" outlineLevel="1">
      <c r="A137" s="96">
        <v>1300</v>
      </c>
      <c r="B137" s="94" t="s">
        <v>155</v>
      </c>
      <c r="C137" s="104">
        <v>45017</v>
      </c>
      <c r="D137" s="94" t="s">
        <v>180</v>
      </c>
      <c r="E137" s="94" t="s">
        <v>313</v>
      </c>
      <c r="F137" s="101">
        <v>0</v>
      </c>
      <c r="G137" s="101">
        <v>25</v>
      </c>
      <c r="H137" s="114">
        <v>-25</v>
      </c>
      <c r="I137" s="114">
        <v>-5099</v>
      </c>
      <c r="J137" s="101">
        <v>0</v>
      </c>
      <c r="K137" s="115" t="s">
        <v>151</v>
      </c>
      <c r="L137" s="115" t="s">
        <v>151</v>
      </c>
    </row>
    <row r="138" spans="1:12" outlineLevel="1">
      <c r="A138" s="96">
        <v>1300</v>
      </c>
      <c r="B138" s="94" t="s">
        <v>155</v>
      </c>
      <c r="C138" s="104">
        <v>45017</v>
      </c>
      <c r="D138" s="94" t="s">
        <v>180</v>
      </c>
      <c r="E138" s="94" t="s">
        <v>314</v>
      </c>
      <c r="F138" s="101">
        <v>0</v>
      </c>
      <c r="G138" s="101">
        <v>32.5</v>
      </c>
      <c r="H138" s="114">
        <v>-32.5</v>
      </c>
      <c r="I138" s="114">
        <v>-5131.5</v>
      </c>
      <c r="J138" s="101">
        <v>0</v>
      </c>
      <c r="K138" s="115" t="s">
        <v>151</v>
      </c>
      <c r="L138" s="115" t="s">
        <v>151</v>
      </c>
    </row>
    <row r="139" spans="1:12" outlineLevel="1">
      <c r="A139" s="96">
        <v>1300</v>
      </c>
      <c r="B139" s="94" t="s">
        <v>155</v>
      </c>
      <c r="C139" s="104">
        <v>45017</v>
      </c>
      <c r="D139" s="94" t="s">
        <v>180</v>
      </c>
      <c r="E139" s="94" t="s">
        <v>315</v>
      </c>
      <c r="F139" s="101">
        <v>0</v>
      </c>
      <c r="G139" s="101">
        <v>32.5</v>
      </c>
      <c r="H139" s="114">
        <v>-32.5</v>
      </c>
      <c r="I139" s="114">
        <v>-5164</v>
      </c>
      <c r="J139" s="101">
        <v>0</v>
      </c>
      <c r="K139" s="115" t="s">
        <v>151</v>
      </c>
      <c r="L139" s="115" t="s">
        <v>151</v>
      </c>
    </row>
    <row r="140" spans="1:12" outlineLevel="1">
      <c r="A140" s="96">
        <v>1300</v>
      </c>
      <c r="B140" s="94" t="s">
        <v>155</v>
      </c>
      <c r="C140" s="104">
        <v>45017</v>
      </c>
      <c r="D140" s="94" t="s">
        <v>180</v>
      </c>
      <c r="E140" s="94" t="s">
        <v>316</v>
      </c>
      <c r="F140" s="101">
        <v>0</v>
      </c>
      <c r="G140" s="101">
        <v>25</v>
      </c>
      <c r="H140" s="114">
        <v>-25</v>
      </c>
      <c r="I140" s="114">
        <v>-5189</v>
      </c>
      <c r="J140" s="101">
        <v>0</v>
      </c>
      <c r="K140" s="115" t="s">
        <v>151</v>
      </c>
      <c r="L140" s="115" t="s">
        <v>151</v>
      </c>
    </row>
    <row r="141" spans="1:12" outlineLevel="1">
      <c r="A141" s="96">
        <v>1300</v>
      </c>
      <c r="B141" s="94" t="s">
        <v>155</v>
      </c>
      <c r="C141" s="104">
        <v>45017</v>
      </c>
      <c r="D141" s="94" t="s">
        <v>180</v>
      </c>
      <c r="E141" s="94" t="s">
        <v>317</v>
      </c>
      <c r="F141" s="101">
        <v>0</v>
      </c>
      <c r="G141" s="101">
        <v>25</v>
      </c>
      <c r="H141" s="114">
        <v>-25</v>
      </c>
      <c r="I141" s="114">
        <v>-5214</v>
      </c>
      <c r="J141" s="101">
        <v>0</v>
      </c>
      <c r="K141" s="115" t="s">
        <v>151</v>
      </c>
      <c r="L141" s="115" t="s">
        <v>151</v>
      </c>
    </row>
    <row r="142" spans="1:12" outlineLevel="1">
      <c r="A142" s="96">
        <v>1300</v>
      </c>
      <c r="B142" s="94" t="s">
        <v>155</v>
      </c>
      <c r="C142" s="104">
        <v>45017</v>
      </c>
      <c r="D142" s="94" t="s">
        <v>180</v>
      </c>
      <c r="E142" s="94" t="s">
        <v>318</v>
      </c>
      <c r="F142" s="101">
        <v>0</v>
      </c>
      <c r="G142" s="101">
        <v>25</v>
      </c>
      <c r="H142" s="114">
        <v>-25</v>
      </c>
      <c r="I142" s="114">
        <v>-5239</v>
      </c>
      <c r="J142" s="101">
        <v>0</v>
      </c>
      <c r="K142" s="115" t="s">
        <v>151</v>
      </c>
      <c r="L142" s="115" t="s">
        <v>151</v>
      </c>
    </row>
    <row r="143" spans="1:12" outlineLevel="1">
      <c r="A143" s="96">
        <v>1300</v>
      </c>
      <c r="B143" s="94" t="s">
        <v>155</v>
      </c>
      <c r="C143" s="104">
        <v>45017</v>
      </c>
      <c r="D143" s="94" t="s">
        <v>180</v>
      </c>
      <c r="E143" s="94" t="s">
        <v>319</v>
      </c>
      <c r="F143" s="101">
        <v>0</v>
      </c>
      <c r="G143" s="101">
        <v>25</v>
      </c>
      <c r="H143" s="114">
        <v>-25</v>
      </c>
      <c r="I143" s="114">
        <v>-5264</v>
      </c>
      <c r="J143" s="101">
        <v>0</v>
      </c>
      <c r="K143" s="115" t="s">
        <v>151</v>
      </c>
      <c r="L143" s="115" t="s">
        <v>151</v>
      </c>
    </row>
    <row r="144" spans="1:12" outlineLevel="1">
      <c r="A144" s="96">
        <v>1300</v>
      </c>
      <c r="B144" s="94" t="s">
        <v>155</v>
      </c>
      <c r="C144" s="104">
        <v>45017</v>
      </c>
      <c r="D144" s="94" t="s">
        <v>180</v>
      </c>
      <c r="E144" s="94" t="s">
        <v>320</v>
      </c>
      <c r="F144" s="101">
        <v>0</v>
      </c>
      <c r="G144" s="101">
        <v>32.5</v>
      </c>
      <c r="H144" s="114">
        <v>-32.5</v>
      </c>
      <c r="I144" s="114">
        <v>-5296.5</v>
      </c>
      <c r="J144" s="101">
        <v>0</v>
      </c>
      <c r="K144" s="115" t="s">
        <v>151</v>
      </c>
      <c r="L144" s="115" t="s">
        <v>151</v>
      </c>
    </row>
    <row r="145" spans="1:12" outlineLevel="1">
      <c r="A145" s="96">
        <v>1300</v>
      </c>
      <c r="B145" s="94" t="s">
        <v>155</v>
      </c>
      <c r="C145" s="104">
        <v>45017</v>
      </c>
      <c r="D145" s="94" t="s">
        <v>321</v>
      </c>
      <c r="E145" s="94" t="s">
        <v>322</v>
      </c>
      <c r="F145" s="101">
        <v>0</v>
      </c>
      <c r="G145" s="101">
        <v>7.5</v>
      </c>
      <c r="H145" s="114">
        <v>-7.5</v>
      </c>
      <c r="I145" s="114">
        <v>-5304</v>
      </c>
      <c r="J145" s="101">
        <v>0</v>
      </c>
      <c r="K145" s="115" t="s">
        <v>151</v>
      </c>
      <c r="L145" s="115" t="s">
        <v>151</v>
      </c>
    </row>
    <row r="146" spans="1:12" outlineLevel="1">
      <c r="A146" s="96">
        <v>1300</v>
      </c>
      <c r="B146" s="94" t="s">
        <v>155</v>
      </c>
      <c r="C146" s="104">
        <v>45017</v>
      </c>
      <c r="D146" s="94" t="s">
        <v>180</v>
      </c>
      <c r="E146" s="94" t="s">
        <v>323</v>
      </c>
      <c r="F146" s="101">
        <v>0</v>
      </c>
      <c r="G146" s="101">
        <v>32.5</v>
      </c>
      <c r="H146" s="114">
        <v>-32.5</v>
      </c>
      <c r="I146" s="114">
        <v>-5336.5</v>
      </c>
      <c r="J146" s="101">
        <v>0</v>
      </c>
      <c r="K146" s="115" t="s">
        <v>151</v>
      </c>
      <c r="L146" s="115" t="s">
        <v>151</v>
      </c>
    </row>
    <row r="147" spans="1:12" outlineLevel="1">
      <c r="A147" s="96">
        <v>1300</v>
      </c>
      <c r="B147" s="94" t="s">
        <v>155</v>
      </c>
      <c r="C147" s="104">
        <v>45017</v>
      </c>
      <c r="D147" s="94" t="s">
        <v>180</v>
      </c>
      <c r="E147" s="94" t="s">
        <v>324</v>
      </c>
      <c r="F147" s="101">
        <v>0</v>
      </c>
      <c r="G147" s="101">
        <v>32.5</v>
      </c>
      <c r="H147" s="114">
        <v>-32.5</v>
      </c>
      <c r="I147" s="114">
        <v>-5369</v>
      </c>
      <c r="J147" s="101">
        <v>0</v>
      </c>
      <c r="K147" s="115" t="s">
        <v>151</v>
      </c>
      <c r="L147" s="115" t="s">
        <v>151</v>
      </c>
    </row>
    <row r="148" spans="1:12" outlineLevel="1">
      <c r="A148" s="96">
        <v>1300</v>
      </c>
      <c r="B148" s="94" t="s">
        <v>155</v>
      </c>
      <c r="C148" s="104">
        <v>45017</v>
      </c>
      <c r="D148" s="94" t="s">
        <v>180</v>
      </c>
      <c r="E148" s="94" t="s">
        <v>325</v>
      </c>
      <c r="F148" s="101">
        <v>0</v>
      </c>
      <c r="G148" s="101">
        <v>25</v>
      </c>
      <c r="H148" s="114">
        <v>-25</v>
      </c>
      <c r="I148" s="114">
        <v>-5394</v>
      </c>
      <c r="J148" s="101">
        <v>0</v>
      </c>
      <c r="K148" s="115" t="s">
        <v>151</v>
      </c>
      <c r="L148" s="115" t="s">
        <v>151</v>
      </c>
    </row>
    <row r="149" spans="1:12" outlineLevel="1">
      <c r="A149" s="96">
        <v>1300</v>
      </c>
      <c r="B149" s="94" t="s">
        <v>155</v>
      </c>
      <c r="C149" s="104">
        <v>45017</v>
      </c>
      <c r="D149" s="94" t="s">
        <v>180</v>
      </c>
      <c r="E149" s="94" t="s">
        <v>326</v>
      </c>
      <c r="F149" s="101">
        <v>0</v>
      </c>
      <c r="G149" s="101">
        <v>32.5</v>
      </c>
      <c r="H149" s="114">
        <v>-32.5</v>
      </c>
      <c r="I149" s="114">
        <v>-5426.5</v>
      </c>
      <c r="J149" s="101">
        <v>0</v>
      </c>
      <c r="K149" s="115" t="s">
        <v>151</v>
      </c>
      <c r="L149" s="115" t="s">
        <v>151</v>
      </c>
    </row>
    <row r="150" spans="1:12" outlineLevel="1">
      <c r="A150" s="96">
        <v>1300</v>
      </c>
      <c r="B150" s="94" t="s">
        <v>155</v>
      </c>
      <c r="C150" s="104">
        <v>45017</v>
      </c>
      <c r="D150" s="94" t="s">
        <v>180</v>
      </c>
      <c r="E150" s="94" t="s">
        <v>327</v>
      </c>
      <c r="F150" s="101">
        <v>0</v>
      </c>
      <c r="G150" s="101">
        <v>25</v>
      </c>
      <c r="H150" s="114">
        <v>-25</v>
      </c>
      <c r="I150" s="114">
        <v>-5451.5</v>
      </c>
      <c r="J150" s="101">
        <v>0</v>
      </c>
      <c r="K150" s="115" t="s">
        <v>151</v>
      </c>
      <c r="L150" s="115" t="s">
        <v>151</v>
      </c>
    </row>
    <row r="151" spans="1:12" outlineLevel="1">
      <c r="A151" s="96">
        <v>1300</v>
      </c>
      <c r="B151" s="94" t="s">
        <v>155</v>
      </c>
      <c r="C151" s="104">
        <v>45017</v>
      </c>
      <c r="D151" s="94" t="s">
        <v>180</v>
      </c>
      <c r="E151" s="94" t="s">
        <v>328</v>
      </c>
      <c r="F151" s="101">
        <v>0</v>
      </c>
      <c r="G151" s="101">
        <v>32.5</v>
      </c>
      <c r="H151" s="114">
        <v>-32.5</v>
      </c>
      <c r="I151" s="114">
        <v>-5484</v>
      </c>
      <c r="J151" s="101">
        <v>0</v>
      </c>
      <c r="K151" s="115" t="s">
        <v>151</v>
      </c>
      <c r="L151" s="115" t="s">
        <v>151</v>
      </c>
    </row>
    <row r="152" spans="1:12" outlineLevel="1">
      <c r="A152" s="96">
        <v>1300</v>
      </c>
      <c r="B152" s="94" t="s">
        <v>155</v>
      </c>
      <c r="C152" s="104">
        <v>45017</v>
      </c>
      <c r="D152" s="94" t="s">
        <v>180</v>
      </c>
      <c r="E152" s="94" t="s">
        <v>329</v>
      </c>
      <c r="F152" s="101">
        <v>0</v>
      </c>
      <c r="G152" s="101">
        <v>32.5</v>
      </c>
      <c r="H152" s="114">
        <v>-32.5</v>
      </c>
      <c r="I152" s="114">
        <v>-5516.5</v>
      </c>
      <c r="J152" s="101">
        <v>0</v>
      </c>
      <c r="K152" s="115" t="s">
        <v>151</v>
      </c>
      <c r="L152" s="115" t="s">
        <v>151</v>
      </c>
    </row>
    <row r="153" spans="1:12" outlineLevel="1">
      <c r="A153" s="96">
        <v>1300</v>
      </c>
      <c r="B153" s="94" t="s">
        <v>155</v>
      </c>
      <c r="C153" s="104">
        <v>45017</v>
      </c>
      <c r="D153" s="94" t="s">
        <v>180</v>
      </c>
      <c r="E153" s="94" t="s">
        <v>330</v>
      </c>
      <c r="F153" s="101">
        <v>0</v>
      </c>
      <c r="G153" s="101">
        <v>32.5</v>
      </c>
      <c r="H153" s="114">
        <v>-32.5</v>
      </c>
      <c r="I153" s="114">
        <v>-5549</v>
      </c>
      <c r="J153" s="101">
        <v>0</v>
      </c>
      <c r="K153" s="115" t="s">
        <v>151</v>
      </c>
      <c r="L153" s="115" t="s">
        <v>151</v>
      </c>
    </row>
    <row r="154" spans="1:12" outlineLevel="1">
      <c r="A154" s="96">
        <v>1300</v>
      </c>
      <c r="B154" s="94" t="s">
        <v>155</v>
      </c>
      <c r="C154" s="104">
        <v>45017</v>
      </c>
      <c r="D154" s="94" t="s">
        <v>180</v>
      </c>
      <c r="E154" s="94" t="s">
        <v>331</v>
      </c>
      <c r="F154" s="101">
        <v>0</v>
      </c>
      <c r="G154" s="101">
        <v>25</v>
      </c>
      <c r="H154" s="114">
        <v>-25</v>
      </c>
      <c r="I154" s="114">
        <v>-5574</v>
      </c>
      <c r="J154" s="101">
        <v>0</v>
      </c>
      <c r="K154" s="115" t="s">
        <v>151</v>
      </c>
      <c r="L154" s="115" t="s">
        <v>151</v>
      </c>
    </row>
    <row r="155" spans="1:12" outlineLevel="1">
      <c r="A155" s="96">
        <v>1300</v>
      </c>
      <c r="B155" s="94" t="s">
        <v>155</v>
      </c>
      <c r="C155" s="104">
        <v>45017</v>
      </c>
      <c r="D155" s="94" t="s">
        <v>186</v>
      </c>
      <c r="E155" s="94" t="s">
        <v>332</v>
      </c>
      <c r="F155" s="101">
        <v>0</v>
      </c>
      <c r="G155" s="101">
        <v>14.5</v>
      </c>
      <c r="H155" s="114">
        <v>-14.5</v>
      </c>
      <c r="I155" s="114">
        <v>-5588.5</v>
      </c>
      <c r="J155" s="101">
        <v>0</v>
      </c>
      <c r="K155" s="115" t="s">
        <v>151</v>
      </c>
      <c r="L155" s="115" t="s">
        <v>151</v>
      </c>
    </row>
    <row r="156" spans="1:12" outlineLevel="1">
      <c r="A156" s="96">
        <v>1300</v>
      </c>
      <c r="B156" s="94" t="s">
        <v>155</v>
      </c>
      <c r="C156" s="104">
        <v>45017</v>
      </c>
      <c r="D156" s="94" t="s">
        <v>180</v>
      </c>
      <c r="E156" s="94" t="s">
        <v>333</v>
      </c>
      <c r="F156" s="101">
        <v>0</v>
      </c>
      <c r="G156" s="101">
        <v>32.5</v>
      </c>
      <c r="H156" s="114">
        <v>-32.5</v>
      </c>
      <c r="I156" s="114">
        <v>-5621</v>
      </c>
      <c r="J156" s="101">
        <v>0</v>
      </c>
      <c r="K156" s="115" t="s">
        <v>151</v>
      </c>
      <c r="L156" s="115" t="s">
        <v>151</v>
      </c>
    </row>
    <row r="157" spans="1:12" outlineLevel="1">
      <c r="A157" s="96">
        <v>1300</v>
      </c>
      <c r="B157" s="94" t="s">
        <v>155</v>
      </c>
      <c r="C157" s="104">
        <v>45017</v>
      </c>
      <c r="D157" s="94" t="s">
        <v>180</v>
      </c>
      <c r="E157" s="94" t="s">
        <v>334</v>
      </c>
      <c r="F157" s="101">
        <v>0</v>
      </c>
      <c r="G157" s="101">
        <v>25</v>
      </c>
      <c r="H157" s="114">
        <v>-25</v>
      </c>
      <c r="I157" s="114">
        <v>-5646</v>
      </c>
      <c r="J157" s="101">
        <v>0</v>
      </c>
      <c r="K157" s="115" t="s">
        <v>151</v>
      </c>
      <c r="L157" s="115" t="s">
        <v>151</v>
      </c>
    </row>
    <row r="158" spans="1:12" outlineLevel="1">
      <c r="A158" s="96">
        <v>1300</v>
      </c>
      <c r="B158" s="94" t="s">
        <v>155</v>
      </c>
      <c r="C158" s="104">
        <v>45017</v>
      </c>
      <c r="D158" s="94" t="s">
        <v>180</v>
      </c>
      <c r="E158" s="94" t="s">
        <v>335</v>
      </c>
      <c r="F158" s="101">
        <v>0</v>
      </c>
      <c r="G158" s="101">
        <v>25</v>
      </c>
      <c r="H158" s="114">
        <v>-25</v>
      </c>
      <c r="I158" s="114">
        <v>-5671</v>
      </c>
      <c r="J158" s="101">
        <v>0</v>
      </c>
      <c r="K158" s="115" t="s">
        <v>151</v>
      </c>
      <c r="L158" s="115" t="s">
        <v>151</v>
      </c>
    </row>
    <row r="159" spans="1:12" outlineLevel="1">
      <c r="A159" s="96">
        <v>1300</v>
      </c>
      <c r="B159" s="94" t="s">
        <v>155</v>
      </c>
      <c r="C159" s="104">
        <v>45017</v>
      </c>
      <c r="D159" s="94" t="s">
        <v>180</v>
      </c>
      <c r="E159" s="94" t="s">
        <v>336</v>
      </c>
      <c r="F159" s="101">
        <v>0</v>
      </c>
      <c r="G159" s="101">
        <v>32.5</v>
      </c>
      <c r="H159" s="114">
        <v>-32.5</v>
      </c>
      <c r="I159" s="114">
        <v>-5703.5</v>
      </c>
      <c r="J159" s="101">
        <v>0</v>
      </c>
      <c r="K159" s="115" t="s">
        <v>151</v>
      </c>
      <c r="L159" s="115" t="s">
        <v>151</v>
      </c>
    </row>
    <row r="160" spans="1:12" outlineLevel="1">
      <c r="A160" s="96">
        <v>1300</v>
      </c>
      <c r="B160" s="94" t="s">
        <v>155</v>
      </c>
      <c r="C160" s="104">
        <v>45017</v>
      </c>
      <c r="D160" s="94" t="s">
        <v>180</v>
      </c>
      <c r="E160" s="94" t="s">
        <v>337</v>
      </c>
      <c r="F160" s="101">
        <v>0</v>
      </c>
      <c r="G160" s="101">
        <v>32.5</v>
      </c>
      <c r="H160" s="114">
        <v>-32.5</v>
      </c>
      <c r="I160" s="114">
        <v>-5736</v>
      </c>
      <c r="J160" s="101">
        <v>0</v>
      </c>
      <c r="K160" s="115" t="s">
        <v>151</v>
      </c>
      <c r="L160" s="115" t="s">
        <v>151</v>
      </c>
    </row>
    <row r="161" spans="1:12" outlineLevel="1">
      <c r="A161" s="96">
        <v>1300</v>
      </c>
      <c r="B161" s="94" t="s">
        <v>155</v>
      </c>
      <c r="C161" s="104">
        <v>45017</v>
      </c>
      <c r="D161" s="94" t="s">
        <v>180</v>
      </c>
      <c r="E161" s="94" t="s">
        <v>338</v>
      </c>
      <c r="F161" s="101">
        <v>0</v>
      </c>
      <c r="G161" s="101">
        <v>32.5</v>
      </c>
      <c r="H161" s="114">
        <v>-32.5</v>
      </c>
      <c r="I161" s="114">
        <v>-5768.5</v>
      </c>
      <c r="J161" s="101">
        <v>0</v>
      </c>
      <c r="K161" s="115" t="s">
        <v>151</v>
      </c>
      <c r="L161" s="115" t="s">
        <v>151</v>
      </c>
    </row>
    <row r="162" spans="1:12" outlineLevel="1">
      <c r="A162" s="116"/>
      <c r="B162" s="116"/>
      <c r="C162" s="116"/>
      <c r="D162" s="116"/>
      <c r="E162" s="116"/>
      <c r="F162" s="117">
        <f>SUBTOTAL(9,F5:F161)</f>
        <v>0</v>
      </c>
      <c r="G162" s="117">
        <f>SUBTOTAL(9,G5:G161)</f>
        <v>5768.5</v>
      </c>
      <c r="H162" s="117">
        <f>SUBTOTAL(9,H5:H161)</f>
        <v>-5768.5</v>
      </c>
      <c r="I162" s="116"/>
      <c r="J162" s="116"/>
      <c r="K162" s="116"/>
      <c r="L162" s="116"/>
    </row>
    <row r="163" spans="1:12" ht="14.25">
      <c r="A163" s="109" t="s">
        <v>339</v>
      </c>
      <c r="B163" s="110"/>
      <c r="C163" s="111"/>
      <c r="D163" s="110"/>
      <c r="E163" s="110"/>
      <c r="F163" s="112"/>
      <c r="G163" s="112"/>
      <c r="H163" s="113"/>
      <c r="I163" s="113"/>
      <c r="J163" s="112"/>
      <c r="K163" s="110"/>
      <c r="L163" s="110"/>
    </row>
    <row r="164" spans="1:12" outlineLevel="1">
      <c r="A164" s="96">
        <v>1200</v>
      </c>
      <c r="B164" s="94" t="s">
        <v>108</v>
      </c>
      <c r="C164" s="104">
        <v>44931</v>
      </c>
      <c r="D164" s="94" t="s">
        <v>340</v>
      </c>
      <c r="F164" s="101">
        <v>0</v>
      </c>
      <c r="G164" s="101">
        <v>3.73</v>
      </c>
      <c r="H164" s="114">
        <v>-3.73</v>
      </c>
      <c r="I164" s="114">
        <v>-3.73</v>
      </c>
      <c r="J164" s="101">
        <v>0</v>
      </c>
      <c r="K164" s="115" t="s">
        <v>151</v>
      </c>
      <c r="L164" s="115" t="s">
        <v>151</v>
      </c>
    </row>
    <row r="165" spans="1:12" outlineLevel="1">
      <c r="A165" s="96">
        <v>1200</v>
      </c>
      <c r="B165" s="94" t="s">
        <v>108</v>
      </c>
      <c r="C165" s="104">
        <v>44962</v>
      </c>
      <c r="D165" s="94" t="s">
        <v>341</v>
      </c>
      <c r="F165" s="101">
        <v>0</v>
      </c>
      <c r="G165" s="101">
        <v>3.7</v>
      </c>
      <c r="H165" s="114">
        <v>-3.7</v>
      </c>
      <c r="I165" s="114">
        <v>-7.43</v>
      </c>
      <c r="J165" s="101">
        <v>0</v>
      </c>
      <c r="K165" s="115" t="s">
        <v>151</v>
      </c>
      <c r="L165" s="115" t="s">
        <v>151</v>
      </c>
    </row>
    <row r="166" spans="1:12" outlineLevel="1">
      <c r="A166" s="96">
        <v>1200</v>
      </c>
      <c r="B166" s="94" t="s">
        <v>108</v>
      </c>
      <c r="C166" s="104">
        <v>44990</v>
      </c>
      <c r="D166" s="94" t="s">
        <v>342</v>
      </c>
      <c r="F166" s="101">
        <v>0</v>
      </c>
      <c r="G166" s="101">
        <v>3.26</v>
      </c>
      <c r="H166" s="114">
        <v>-3.26</v>
      </c>
      <c r="I166" s="114">
        <v>-10.69</v>
      </c>
      <c r="J166" s="101">
        <v>0</v>
      </c>
      <c r="K166" s="115" t="s">
        <v>151</v>
      </c>
      <c r="L166" s="115" t="s">
        <v>151</v>
      </c>
    </row>
    <row r="167" spans="1:12" outlineLevel="1">
      <c r="A167" s="96">
        <v>1200</v>
      </c>
      <c r="B167" s="94" t="s">
        <v>108</v>
      </c>
      <c r="C167" s="104">
        <v>45021</v>
      </c>
      <c r="D167" s="94" t="s">
        <v>343</v>
      </c>
      <c r="F167" s="101">
        <v>0</v>
      </c>
      <c r="G167" s="101">
        <v>6.09</v>
      </c>
      <c r="H167" s="114">
        <v>-6.09</v>
      </c>
      <c r="I167" s="114">
        <v>-16.78</v>
      </c>
      <c r="J167" s="101">
        <v>0</v>
      </c>
      <c r="K167" s="115" t="s">
        <v>151</v>
      </c>
      <c r="L167" s="115" t="s">
        <v>151</v>
      </c>
    </row>
    <row r="168" spans="1:12" outlineLevel="1">
      <c r="A168" s="96">
        <v>1200</v>
      </c>
      <c r="B168" s="94" t="s">
        <v>108</v>
      </c>
      <c r="C168" s="104">
        <v>45051</v>
      </c>
      <c r="D168" s="94" t="s">
        <v>344</v>
      </c>
      <c r="F168" s="101">
        <v>0</v>
      </c>
      <c r="G168" s="101">
        <v>6.14</v>
      </c>
      <c r="H168" s="114">
        <v>-6.14</v>
      </c>
      <c r="I168" s="114">
        <v>-22.92</v>
      </c>
      <c r="J168" s="101">
        <v>0</v>
      </c>
      <c r="K168" s="115" t="s">
        <v>151</v>
      </c>
      <c r="L168" s="115" t="s">
        <v>151</v>
      </c>
    </row>
    <row r="169" spans="1:12" outlineLevel="1">
      <c r="A169" s="96">
        <v>1200</v>
      </c>
      <c r="B169" s="94" t="s">
        <v>108</v>
      </c>
      <c r="C169" s="104">
        <v>45082</v>
      </c>
      <c r="D169" s="94" t="s">
        <v>345</v>
      </c>
      <c r="F169" s="101">
        <v>0</v>
      </c>
      <c r="G169" s="101">
        <v>9.92</v>
      </c>
      <c r="H169" s="114">
        <v>-9.92</v>
      </c>
      <c r="I169" s="114">
        <v>-32.840000000000003</v>
      </c>
      <c r="J169" s="101">
        <v>0</v>
      </c>
      <c r="K169" s="115" t="s">
        <v>151</v>
      </c>
      <c r="L169" s="115" t="s">
        <v>151</v>
      </c>
    </row>
    <row r="170" spans="1:12" outlineLevel="1">
      <c r="A170" s="96">
        <v>1200</v>
      </c>
      <c r="B170" s="94" t="s">
        <v>108</v>
      </c>
      <c r="C170" s="104">
        <v>45112</v>
      </c>
      <c r="D170" s="94" t="s">
        <v>346</v>
      </c>
      <c r="F170" s="101">
        <v>0</v>
      </c>
      <c r="G170" s="101">
        <v>13.4</v>
      </c>
      <c r="H170" s="114">
        <v>-13.4</v>
      </c>
      <c r="I170" s="114">
        <v>-46.24</v>
      </c>
      <c r="J170" s="101">
        <v>0</v>
      </c>
      <c r="K170" s="115" t="s">
        <v>151</v>
      </c>
      <c r="L170" s="115" t="s">
        <v>151</v>
      </c>
    </row>
    <row r="171" spans="1:12" outlineLevel="1">
      <c r="A171" s="96">
        <v>1200</v>
      </c>
      <c r="B171" s="94" t="s">
        <v>108</v>
      </c>
      <c r="C171" s="104">
        <v>45143</v>
      </c>
      <c r="D171" s="94" t="s">
        <v>347</v>
      </c>
      <c r="F171" s="101">
        <v>0</v>
      </c>
      <c r="G171" s="101">
        <v>15.28</v>
      </c>
      <c r="H171" s="114">
        <v>-15.28</v>
      </c>
      <c r="I171" s="114">
        <v>-61.52</v>
      </c>
      <c r="J171" s="101">
        <v>0</v>
      </c>
      <c r="K171" s="115" t="s">
        <v>151</v>
      </c>
      <c r="L171" s="115" t="s">
        <v>151</v>
      </c>
    </row>
    <row r="172" spans="1:12" outlineLevel="1">
      <c r="A172" s="96">
        <v>1200</v>
      </c>
      <c r="B172" s="94" t="s">
        <v>108</v>
      </c>
      <c r="C172" s="104">
        <v>45174</v>
      </c>
      <c r="D172" s="94" t="s">
        <v>348</v>
      </c>
      <c r="F172" s="101">
        <v>0</v>
      </c>
      <c r="G172" s="101">
        <v>19.059999999999999</v>
      </c>
      <c r="H172" s="114">
        <v>-19.059999999999999</v>
      </c>
      <c r="I172" s="114">
        <v>-80.58</v>
      </c>
      <c r="J172" s="101">
        <v>0</v>
      </c>
      <c r="K172" s="115" t="s">
        <v>151</v>
      </c>
      <c r="L172" s="115" t="s">
        <v>151</v>
      </c>
    </row>
    <row r="173" spans="1:12" outlineLevel="1">
      <c r="A173" s="96">
        <v>1200</v>
      </c>
      <c r="B173" s="94" t="s">
        <v>108</v>
      </c>
      <c r="C173" s="104">
        <v>45204</v>
      </c>
      <c r="D173" s="94" t="s">
        <v>349</v>
      </c>
      <c r="F173" s="101">
        <v>0</v>
      </c>
      <c r="G173" s="101">
        <v>19.61</v>
      </c>
      <c r="H173" s="114">
        <v>-19.61</v>
      </c>
      <c r="I173" s="114">
        <v>-100.19</v>
      </c>
      <c r="J173" s="101">
        <v>0</v>
      </c>
      <c r="K173" s="115" t="s">
        <v>151</v>
      </c>
      <c r="L173" s="115" t="s">
        <v>151</v>
      </c>
    </row>
    <row r="174" spans="1:12" outlineLevel="1">
      <c r="A174" s="96">
        <v>1200</v>
      </c>
      <c r="B174" s="94" t="s">
        <v>108</v>
      </c>
      <c r="C174" s="104">
        <v>45235</v>
      </c>
      <c r="D174" s="94" t="s">
        <v>350</v>
      </c>
      <c r="F174" s="101">
        <v>0</v>
      </c>
      <c r="G174" s="101">
        <v>23.06</v>
      </c>
      <c r="H174" s="114">
        <v>-23.06</v>
      </c>
      <c r="I174" s="114">
        <v>-123.25</v>
      </c>
      <c r="J174" s="101">
        <v>0</v>
      </c>
      <c r="K174" s="115" t="s">
        <v>151</v>
      </c>
      <c r="L174" s="115" t="s">
        <v>151</v>
      </c>
    </row>
    <row r="175" spans="1:12" outlineLevel="1">
      <c r="A175" s="96">
        <v>1200</v>
      </c>
      <c r="B175" s="94" t="s">
        <v>108</v>
      </c>
      <c r="C175" s="104">
        <v>45265</v>
      </c>
      <c r="D175" s="94" t="s">
        <v>351</v>
      </c>
      <c r="F175" s="101">
        <v>0</v>
      </c>
      <c r="G175" s="101">
        <v>25.53</v>
      </c>
      <c r="H175" s="114">
        <v>-25.53</v>
      </c>
      <c r="I175" s="114">
        <v>-148.78</v>
      </c>
      <c r="J175" s="101">
        <v>0</v>
      </c>
      <c r="K175" s="115" t="s">
        <v>151</v>
      </c>
      <c r="L175" s="115" t="s">
        <v>151</v>
      </c>
    </row>
    <row r="176" spans="1:12" outlineLevel="1">
      <c r="A176" s="116"/>
      <c r="B176" s="116"/>
      <c r="C176" s="116"/>
      <c r="D176" s="116"/>
      <c r="E176" s="116"/>
      <c r="F176" s="117">
        <f>SUBTOTAL(9,F164:F175)</f>
        <v>0</v>
      </c>
      <c r="G176" s="117">
        <f>SUBTOTAL(9,G164:G175)</f>
        <v>148.78</v>
      </c>
      <c r="H176" s="117">
        <f>SUBTOTAL(9,H164:H175)</f>
        <v>-148.78</v>
      </c>
      <c r="I176" s="116"/>
      <c r="J176" s="116"/>
      <c r="K176" s="116"/>
      <c r="L176" s="116"/>
    </row>
    <row r="177" spans="1:12" ht="14.25">
      <c r="A177" s="109" t="s">
        <v>352</v>
      </c>
      <c r="B177" s="110"/>
      <c r="C177" s="111"/>
      <c r="D177" s="110"/>
      <c r="E177" s="110"/>
      <c r="F177" s="112"/>
      <c r="G177" s="112"/>
      <c r="H177" s="113"/>
      <c r="I177" s="113"/>
      <c r="J177" s="112"/>
      <c r="K177" s="110"/>
      <c r="L177" s="110"/>
    </row>
    <row r="178" spans="1:12" outlineLevel="1">
      <c r="A178" s="96">
        <v>1110</v>
      </c>
      <c r="B178" s="94" t="s">
        <v>107</v>
      </c>
      <c r="C178" s="104">
        <v>45009</v>
      </c>
      <c r="D178" s="94" t="s">
        <v>353</v>
      </c>
      <c r="F178" s="101">
        <v>20</v>
      </c>
      <c r="G178" s="101">
        <v>0</v>
      </c>
      <c r="H178" s="114">
        <v>20</v>
      </c>
      <c r="I178" s="114">
        <v>20</v>
      </c>
      <c r="J178" s="101">
        <v>0</v>
      </c>
      <c r="K178" s="115" t="s">
        <v>151</v>
      </c>
      <c r="L178" s="115" t="s">
        <v>151</v>
      </c>
    </row>
    <row r="179" spans="1:12" outlineLevel="1">
      <c r="A179" s="96">
        <v>1110</v>
      </c>
      <c r="B179" s="94" t="s">
        <v>107</v>
      </c>
      <c r="C179" s="104">
        <v>45196</v>
      </c>
      <c r="D179" s="94" t="s">
        <v>354</v>
      </c>
      <c r="F179" s="101">
        <v>437.5</v>
      </c>
      <c r="G179" s="101">
        <v>0</v>
      </c>
      <c r="H179" s="114">
        <v>437.5</v>
      </c>
      <c r="I179" s="114">
        <v>457.5</v>
      </c>
      <c r="J179" s="101">
        <v>0</v>
      </c>
      <c r="K179" s="115" t="s">
        <v>151</v>
      </c>
      <c r="L179" s="115" t="s">
        <v>151</v>
      </c>
    </row>
    <row r="180" spans="1:12" outlineLevel="1">
      <c r="A180" s="96">
        <v>1110</v>
      </c>
      <c r="B180" s="94" t="s">
        <v>107</v>
      </c>
      <c r="C180" s="104">
        <v>45215</v>
      </c>
      <c r="D180" s="94" t="s">
        <v>355</v>
      </c>
      <c r="F180" s="101">
        <v>81.75</v>
      </c>
      <c r="G180" s="101">
        <v>0</v>
      </c>
      <c r="H180" s="114">
        <v>81.75</v>
      </c>
      <c r="I180" s="114">
        <v>539.25</v>
      </c>
      <c r="J180" s="101">
        <v>0</v>
      </c>
      <c r="K180" s="115" t="s">
        <v>151</v>
      </c>
      <c r="L180" s="115" t="s">
        <v>151</v>
      </c>
    </row>
    <row r="181" spans="1:12" outlineLevel="1">
      <c r="A181" s="116"/>
      <c r="B181" s="116"/>
      <c r="C181" s="116"/>
      <c r="D181" s="116"/>
      <c r="E181" s="116"/>
      <c r="F181" s="117">
        <f>SUBTOTAL(9,F178:F180)</f>
        <v>539.25</v>
      </c>
      <c r="G181" s="117">
        <f>SUBTOTAL(9,G178:G180)</f>
        <v>0</v>
      </c>
      <c r="H181" s="117">
        <f>SUBTOTAL(9,H178:H180)</f>
        <v>539.25</v>
      </c>
      <c r="I181" s="116"/>
      <c r="J181" s="116"/>
      <c r="K181" s="116"/>
      <c r="L181" s="116"/>
    </row>
    <row r="182" spans="1:12" ht="14.25">
      <c r="A182" s="109" t="s">
        <v>356</v>
      </c>
      <c r="B182" s="110"/>
      <c r="C182" s="111"/>
      <c r="D182" s="110"/>
      <c r="E182" s="110"/>
      <c r="F182" s="112"/>
      <c r="G182" s="112"/>
      <c r="H182" s="113"/>
      <c r="I182" s="113"/>
      <c r="J182" s="112"/>
      <c r="K182" s="110"/>
      <c r="L182" s="110"/>
    </row>
    <row r="183" spans="1:12" outlineLevel="1">
      <c r="A183" s="96">
        <v>1110</v>
      </c>
      <c r="B183" s="94" t="s">
        <v>107</v>
      </c>
      <c r="C183" s="104">
        <v>44974</v>
      </c>
      <c r="D183" s="94" t="s">
        <v>357</v>
      </c>
      <c r="F183" s="101">
        <v>185</v>
      </c>
      <c r="G183" s="101">
        <v>0</v>
      </c>
      <c r="H183" s="114">
        <v>185</v>
      </c>
      <c r="I183" s="114">
        <v>185</v>
      </c>
      <c r="J183" s="101">
        <v>0</v>
      </c>
      <c r="K183" s="115" t="s">
        <v>151</v>
      </c>
      <c r="L183" s="115" t="s">
        <v>151</v>
      </c>
    </row>
    <row r="184" spans="1:12" outlineLevel="1">
      <c r="A184" s="96">
        <v>1110</v>
      </c>
      <c r="B184" s="94" t="s">
        <v>107</v>
      </c>
      <c r="C184" s="104">
        <v>44989</v>
      </c>
      <c r="D184" s="94" t="s">
        <v>358</v>
      </c>
      <c r="F184" s="101">
        <v>100</v>
      </c>
      <c r="G184" s="101">
        <v>0</v>
      </c>
      <c r="H184" s="114">
        <v>100</v>
      </c>
      <c r="I184" s="114">
        <v>285</v>
      </c>
      <c r="J184" s="101">
        <v>0</v>
      </c>
      <c r="K184" s="115" t="s">
        <v>151</v>
      </c>
      <c r="L184" s="115" t="s">
        <v>151</v>
      </c>
    </row>
    <row r="185" spans="1:12" outlineLevel="1">
      <c r="A185" s="96">
        <v>1110</v>
      </c>
      <c r="B185" s="94" t="s">
        <v>107</v>
      </c>
      <c r="C185" s="104">
        <v>45009</v>
      </c>
      <c r="D185" s="94" t="s">
        <v>359</v>
      </c>
      <c r="F185" s="101">
        <v>19.95</v>
      </c>
      <c r="G185" s="101">
        <v>0</v>
      </c>
      <c r="H185" s="114">
        <v>19.95</v>
      </c>
      <c r="I185" s="114">
        <v>304.95</v>
      </c>
      <c r="J185" s="101">
        <v>0</v>
      </c>
      <c r="K185" s="115" t="s">
        <v>151</v>
      </c>
      <c r="L185" s="115" t="s">
        <v>151</v>
      </c>
    </row>
    <row r="186" spans="1:12" outlineLevel="1">
      <c r="A186" s="96">
        <v>1110</v>
      </c>
      <c r="B186" s="94" t="s">
        <v>107</v>
      </c>
      <c r="C186" s="104">
        <v>45016</v>
      </c>
      <c r="D186" s="94" t="s">
        <v>360</v>
      </c>
      <c r="F186" s="101">
        <v>130.5</v>
      </c>
      <c r="G186" s="101">
        <v>0</v>
      </c>
      <c r="H186" s="114">
        <v>130.5</v>
      </c>
      <c r="I186" s="114">
        <v>435.45</v>
      </c>
      <c r="J186" s="101">
        <v>0</v>
      </c>
      <c r="K186" s="115" t="s">
        <v>151</v>
      </c>
      <c r="L186" s="115" t="s">
        <v>151</v>
      </c>
    </row>
    <row r="187" spans="1:12" outlineLevel="1">
      <c r="A187" s="96">
        <v>1110</v>
      </c>
      <c r="B187" s="94" t="s">
        <v>107</v>
      </c>
      <c r="C187" s="104">
        <v>45271</v>
      </c>
      <c r="D187" s="94" t="s">
        <v>361</v>
      </c>
      <c r="F187" s="101">
        <v>36</v>
      </c>
      <c r="G187" s="101">
        <v>0</v>
      </c>
      <c r="H187" s="114">
        <v>36</v>
      </c>
      <c r="I187" s="114">
        <v>471.45</v>
      </c>
      <c r="J187" s="101">
        <v>0</v>
      </c>
      <c r="K187" s="115" t="s">
        <v>151</v>
      </c>
      <c r="L187" s="115" t="s">
        <v>151</v>
      </c>
    </row>
    <row r="188" spans="1:12" outlineLevel="1">
      <c r="A188" s="116"/>
      <c r="B188" s="116"/>
      <c r="C188" s="116"/>
      <c r="D188" s="116"/>
      <c r="E188" s="116"/>
      <c r="F188" s="117">
        <f>SUBTOTAL(9,F183:F187)</f>
        <v>471.45</v>
      </c>
      <c r="G188" s="117">
        <f>SUBTOTAL(9,G183:G187)</f>
        <v>0</v>
      </c>
      <c r="H188" s="117">
        <f>SUBTOTAL(9,H183:H187)</f>
        <v>471.45</v>
      </c>
      <c r="I188" s="116"/>
      <c r="J188" s="116"/>
      <c r="K188" s="116"/>
      <c r="L188" s="116"/>
    </row>
    <row r="189" spans="1:12" ht="14.25">
      <c r="A189" s="109" t="s">
        <v>152</v>
      </c>
      <c r="B189" s="110"/>
      <c r="C189" s="111"/>
      <c r="D189" s="110"/>
      <c r="E189" s="110"/>
      <c r="F189" s="112"/>
      <c r="G189" s="112"/>
      <c r="H189" s="113"/>
      <c r="I189" s="113"/>
      <c r="J189" s="112"/>
      <c r="K189" s="110"/>
      <c r="L189" s="110"/>
    </row>
    <row r="190" spans="1:12" outlineLevel="1">
      <c r="A190" s="96">
        <v>1110</v>
      </c>
      <c r="B190" s="94" t="s">
        <v>107</v>
      </c>
      <c r="C190" s="104">
        <v>44974</v>
      </c>
      <c r="D190" s="94" t="s">
        <v>362</v>
      </c>
      <c r="F190" s="101">
        <v>2731</v>
      </c>
      <c r="G190" s="101">
        <v>0</v>
      </c>
      <c r="H190" s="114">
        <v>2731</v>
      </c>
      <c r="I190" s="114">
        <v>2731</v>
      </c>
      <c r="J190" s="101">
        <v>0</v>
      </c>
      <c r="K190" s="115" t="s">
        <v>151</v>
      </c>
      <c r="L190" s="115" t="s">
        <v>151</v>
      </c>
    </row>
    <row r="191" spans="1:12" outlineLevel="1">
      <c r="A191" s="116"/>
      <c r="B191" s="116"/>
      <c r="C191" s="116"/>
      <c r="D191" s="116"/>
      <c r="E191" s="116"/>
      <c r="F191" s="117">
        <f>SUBTOTAL(9,F190)</f>
        <v>2731</v>
      </c>
      <c r="G191" s="117">
        <f>SUBTOTAL(9,G190)</f>
        <v>0</v>
      </c>
      <c r="H191" s="117">
        <f>SUBTOTAL(9,H190)</f>
        <v>2731</v>
      </c>
      <c r="I191" s="116"/>
      <c r="J191" s="116"/>
      <c r="K191" s="116"/>
      <c r="L191" s="116"/>
    </row>
    <row r="192" spans="1:12" ht="14.25">
      <c r="A192" s="109" t="s">
        <v>363</v>
      </c>
      <c r="B192" s="110"/>
      <c r="C192" s="111"/>
      <c r="D192" s="110"/>
      <c r="E192" s="110"/>
      <c r="F192" s="112"/>
      <c r="G192" s="112"/>
      <c r="H192" s="113"/>
      <c r="I192" s="113"/>
      <c r="J192" s="112"/>
      <c r="K192" s="110"/>
      <c r="L192" s="110"/>
    </row>
    <row r="193" spans="1:12" outlineLevel="1">
      <c r="A193" s="96">
        <v>1110</v>
      </c>
      <c r="B193" s="94" t="s">
        <v>107</v>
      </c>
      <c r="C193" s="104">
        <v>44941</v>
      </c>
      <c r="D193" s="94" t="s">
        <v>364</v>
      </c>
      <c r="F193" s="101">
        <v>24.25</v>
      </c>
      <c r="G193" s="101">
        <v>0</v>
      </c>
      <c r="H193" s="114">
        <v>24.25</v>
      </c>
      <c r="I193" s="114">
        <v>24.25</v>
      </c>
      <c r="J193" s="101">
        <v>0</v>
      </c>
      <c r="K193" s="115" t="s">
        <v>151</v>
      </c>
      <c r="L193" s="115" t="s">
        <v>151</v>
      </c>
    </row>
    <row r="194" spans="1:12" outlineLevel="1">
      <c r="A194" s="96">
        <v>1110</v>
      </c>
      <c r="B194" s="94" t="s">
        <v>107</v>
      </c>
      <c r="C194" s="104">
        <v>45004</v>
      </c>
      <c r="D194" s="94" t="s">
        <v>365</v>
      </c>
      <c r="F194" s="101">
        <v>24.45</v>
      </c>
      <c r="G194" s="101">
        <v>0</v>
      </c>
      <c r="H194" s="114">
        <v>24.45</v>
      </c>
      <c r="I194" s="114">
        <v>48.7</v>
      </c>
      <c r="J194" s="101">
        <v>0</v>
      </c>
      <c r="K194" s="115" t="s">
        <v>151</v>
      </c>
      <c r="L194" s="115" t="s">
        <v>151</v>
      </c>
    </row>
    <row r="195" spans="1:12" outlineLevel="1">
      <c r="A195" s="96">
        <v>1110</v>
      </c>
      <c r="B195" s="94" t="s">
        <v>107</v>
      </c>
      <c r="C195" s="104">
        <v>45069</v>
      </c>
      <c r="D195" s="94" t="s">
        <v>366</v>
      </c>
      <c r="F195" s="101">
        <v>24.5</v>
      </c>
      <c r="G195" s="101">
        <v>0</v>
      </c>
      <c r="H195" s="114">
        <v>24.5</v>
      </c>
      <c r="I195" s="114">
        <v>73.2</v>
      </c>
      <c r="J195" s="101">
        <v>0</v>
      </c>
      <c r="K195" s="115" t="s">
        <v>151</v>
      </c>
      <c r="L195" s="115" t="s">
        <v>151</v>
      </c>
    </row>
    <row r="196" spans="1:12" outlineLevel="1">
      <c r="A196" s="116"/>
      <c r="B196" s="116"/>
      <c r="C196" s="116"/>
      <c r="D196" s="116"/>
      <c r="E196" s="116"/>
      <c r="F196" s="117">
        <f>SUBTOTAL(9,F193:F195)</f>
        <v>73.2</v>
      </c>
      <c r="G196" s="117">
        <f>SUBTOTAL(9,G193:G195)</f>
        <v>0</v>
      </c>
      <c r="H196" s="117">
        <f>SUBTOTAL(9,H193:H195)</f>
        <v>73.2</v>
      </c>
      <c r="I196" s="116"/>
      <c r="J196" s="116"/>
      <c r="K196" s="116"/>
      <c r="L196" s="116"/>
    </row>
    <row r="197" spans="1:12" ht="14.25">
      <c r="A197" s="109" t="s">
        <v>153</v>
      </c>
      <c r="B197" s="110"/>
      <c r="C197" s="111"/>
      <c r="D197" s="110"/>
      <c r="E197" s="110"/>
      <c r="F197" s="112"/>
      <c r="G197" s="112"/>
      <c r="H197" s="113"/>
      <c r="I197" s="113"/>
      <c r="J197" s="112"/>
      <c r="K197" s="110"/>
      <c r="L197" s="110"/>
    </row>
    <row r="198" spans="1:12" outlineLevel="1">
      <c r="A198" s="96">
        <v>1110</v>
      </c>
      <c r="B198" s="94" t="s">
        <v>107</v>
      </c>
      <c r="C198" s="104">
        <v>44982</v>
      </c>
      <c r="D198" s="94" t="s">
        <v>367</v>
      </c>
      <c r="F198" s="101">
        <v>48</v>
      </c>
      <c r="G198" s="101">
        <v>0</v>
      </c>
      <c r="H198" s="114">
        <v>48</v>
      </c>
      <c r="I198" s="114">
        <v>48</v>
      </c>
      <c r="J198" s="101">
        <v>0</v>
      </c>
      <c r="K198" s="115" t="s">
        <v>151</v>
      </c>
      <c r="L198" s="115" t="s">
        <v>151</v>
      </c>
    </row>
    <row r="199" spans="1:12" outlineLevel="1">
      <c r="A199" s="116"/>
      <c r="B199" s="116"/>
      <c r="C199" s="116"/>
      <c r="D199" s="116"/>
      <c r="E199" s="116"/>
      <c r="F199" s="117">
        <f>SUBTOTAL(9,F198)</f>
        <v>48</v>
      </c>
      <c r="G199" s="117">
        <f>SUBTOTAL(9,G198)</f>
        <v>0</v>
      </c>
      <c r="H199" s="117">
        <f>SUBTOTAL(9,H198)</f>
        <v>48</v>
      </c>
      <c r="I199" s="116"/>
      <c r="J199" s="116"/>
      <c r="K199" s="116"/>
      <c r="L199" s="116"/>
    </row>
    <row r="200" spans="1:12" ht="14.25">
      <c r="A200" s="109" t="s">
        <v>368</v>
      </c>
      <c r="B200" s="110"/>
      <c r="C200" s="111"/>
      <c r="D200" s="110"/>
      <c r="E200" s="110"/>
      <c r="F200" s="112"/>
      <c r="G200" s="112"/>
      <c r="H200" s="113"/>
      <c r="I200" s="113"/>
      <c r="J200" s="112"/>
      <c r="K200" s="110"/>
      <c r="L200" s="110"/>
    </row>
    <row r="201" spans="1:12" outlineLevel="1">
      <c r="A201" s="96">
        <v>1110</v>
      </c>
      <c r="B201" s="94" t="s">
        <v>107</v>
      </c>
      <c r="C201" s="104">
        <v>45278</v>
      </c>
      <c r="D201" s="94" t="s">
        <v>369</v>
      </c>
      <c r="F201" s="101">
        <v>87.34</v>
      </c>
      <c r="G201" s="101">
        <v>0</v>
      </c>
      <c r="H201" s="114">
        <v>87.34</v>
      </c>
      <c r="I201" s="114">
        <v>87.34</v>
      </c>
      <c r="J201" s="101">
        <v>0</v>
      </c>
      <c r="K201" s="115" t="s">
        <v>151</v>
      </c>
      <c r="L201" s="115" t="s">
        <v>151</v>
      </c>
    </row>
    <row r="202" spans="1:12" outlineLevel="1">
      <c r="A202" s="116"/>
      <c r="B202" s="116"/>
      <c r="C202" s="116"/>
      <c r="D202" s="116"/>
      <c r="E202" s="116"/>
      <c r="F202" s="117">
        <f>SUBTOTAL(9,F201)</f>
        <v>87.34</v>
      </c>
      <c r="G202" s="117">
        <f>SUBTOTAL(9,G201)</f>
        <v>0</v>
      </c>
      <c r="H202" s="117">
        <f>SUBTOTAL(9,H201)</f>
        <v>87.34</v>
      </c>
      <c r="I202" s="116"/>
      <c r="J202" s="116"/>
      <c r="K202" s="116"/>
      <c r="L202" s="116"/>
    </row>
    <row r="203" spans="1:12" ht="14.25">
      <c r="A203" s="109" t="s">
        <v>370</v>
      </c>
      <c r="B203" s="110"/>
      <c r="C203" s="111"/>
      <c r="D203" s="110"/>
      <c r="E203" s="110"/>
      <c r="F203" s="112"/>
      <c r="G203" s="112"/>
      <c r="H203" s="113"/>
      <c r="I203" s="113"/>
      <c r="J203" s="112"/>
      <c r="K203" s="110"/>
      <c r="L203" s="110"/>
    </row>
    <row r="204" spans="1:12" outlineLevel="1">
      <c r="A204" s="96">
        <v>1110</v>
      </c>
      <c r="B204" s="94" t="s">
        <v>107</v>
      </c>
      <c r="C204" s="104">
        <v>45020</v>
      </c>
      <c r="D204" s="94" t="s">
        <v>371</v>
      </c>
      <c r="F204" s="101">
        <v>44.2</v>
      </c>
      <c r="G204" s="101">
        <v>0</v>
      </c>
      <c r="H204" s="114">
        <v>44.2</v>
      </c>
      <c r="I204" s="114">
        <v>44.2</v>
      </c>
      <c r="J204" s="101">
        <v>0</v>
      </c>
      <c r="K204" s="115" t="s">
        <v>151</v>
      </c>
      <c r="L204" s="115" t="s">
        <v>151</v>
      </c>
    </row>
    <row r="205" spans="1:12" outlineLevel="1">
      <c r="A205" s="116"/>
      <c r="B205" s="116"/>
      <c r="C205" s="116"/>
      <c r="D205" s="116"/>
      <c r="E205" s="116"/>
      <c r="F205" s="117">
        <f>SUBTOTAL(9,F204)</f>
        <v>44.2</v>
      </c>
      <c r="G205" s="117">
        <f>SUBTOTAL(9,G204)</f>
        <v>0</v>
      </c>
      <c r="H205" s="117">
        <f>SUBTOTAL(9,H204)</f>
        <v>44.2</v>
      </c>
      <c r="I205" s="116"/>
      <c r="J205" s="116"/>
      <c r="K205" s="116"/>
      <c r="L205" s="116"/>
    </row>
    <row r="206" spans="1:12" ht="14.25">
      <c r="A206" s="109" t="s">
        <v>372</v>
      </c>
      <c r="B206" s="110"/>
      <c r="C206" s="111"/>
      <c r="D206" s="110"/>
      <c r="E206" s="110"/>
      <c r="F206" s="112"/>
      <c r="G206" s="112"/>
      <c r="H206" s="113"/>
      <c r="I206" s="113"/>
      <c r="J206" s="112"/>
      <c r="K206" s="110"/>
      <c r="L206" s="110"/>
    </row>
    <row r="207" spans="1:12" outlineLevel="1">
      <c r="A207" s="96">
        <v>1110</v>
      </c>
      <c r="B207" s="94" t="s">
        <v>107</v>
      </c>
      <c r="C207" s="104">
        <v>44951</v>
      </c>
      <c r="D207" s="94" t="s">
        <v>373</v>
      </c>
      <c r="F207" s="101">
        <v>3.63</v>
      </c>
      <c r="G207" s="101">
        <v>0</v>
      </c>
      <c r="H207" s="114">
        <v>3.63</v>
      </c>
      <c r="I207" s="114">
        <v>3.63</v>
      </c>
      <c r="J207" s="101">
        <v>0</v>
      </c>
      <c r="K207" s="115" t="s">
        <v>151</v>
      </c>
      <c r="L207" s="115" t="s">
        <v>151</v>
      </c>
    </row>
    <row r="208" spans="1:12" outlineLevel="1">
      <c r="A208" s="96">
        <v>1110</v>
      </c>
      <c r="B208" s="94" t="s">
        <v>107</v>
      </c>
      <c r="C208" s="104">
        <v>44951</v>
      </c>
      <c r="D208" s="94" t="s">
        <v>374</v>
      </c>
      <c r="F208" s="101">
        <v>9.5</v>
      </c>
      <c r="G208" s="101">
        <v>0</v>
      </c>
      <c r="H208" s="114">
        <v>9.5</v>
      </c>
      <c r="I208" s="114">
        <v>13.13</v>
      </c>
      <c r="J208" s="101">
        <v>0</v>
      </c>
      <c r="K208" s="115" t="s">
        <v>151</v>
      </c>
      <c r="L208" s="115" t="s">
        <v>151</v>
      </c>
    </row>
    <row r="209" spans="1:12" outlineLevel="1">
      <c r="A209" s="96">
        <v>1110</v>
      </c>
      <c r="B209" s="94" t="s">
        <v>107</v>
      </c>
      <c r="C209" s="104">
        <v>44982</v>
      </c>
      <c r="D209" s="94" t="s">
        <v>375</v>
      </c>
      <c r="F209" s="101">
        <v>3.63</v>
      </c>
      <c r="G209" s="101">
        <v>0</v>
      </c>
      <c r="H209" s="114">
        <v>3.63</v>
      </c>
      <c r="I209" s="114">
        <v>16.760000000000002</v>
      </c>
      <c r="J209" s="101">
        <v>0</v>
      </c>
      <c r="K209" s="115" t="s">
        <v>151</v>
      </c>
      <c r="L209" s="115" t="s">
        <v>151</v>
      </c>
    </row>
    <row r="210" spans="1:12" outlineLevel="1">
      <c r="A210" s="96">
        <v>1110</v>
      </c>
      <c r="B210" s="94" t="s">
        <v>107</v>
      </c>
      <c r="C210" s="104">
        <v>44982</v>
      </c>
      <c r="D210" s="94" t="s">
        <v>376</v>
      </c>
      <c r="F210" s="101">
        <v>9.5</v>
      </c>
      <c r="G210" s="101">
        <v>0</v>
      </c>
      <c r="H210" s="114">
        <v>9.5</v>
      </c>
      <c r="I210" s="114">
        <v>26.26</v>
      </c>
      <c r="J210" s="101">
        <v>0</v>
      </c>
      <c r="K210" s="115" t="s">
        <v>151</v>
      </c>
      <c r="L210" s="115" t="s">
        <v>151</v>
      </c>
    </row>
    <row r="211" spans="1:12" outlineLevel="1">
      <c r="A211" s="96">
        <v>1110</v>
      </c>
      <c r="B211" s="94" t="s">
        <v>107</v>
      </c>
      <c r="C211" s="104">
        <v>45009</v>
      </c>
      <c r="D211" s="94" t="s">
        <v>377</v>
      </c>
      <c r="F211" s="101">
        <v>3.63</v>
      </c>
      <c r="G211" s="101">
        <v>0</v>
      </c>
      <c r="H211" s="114">
        <v>3.63</v>
      </c>
      <c r="I211" s="114">
        <v>29.89</v>
      </c>
      <c r="J211" s="101">
        <v>0</v>
      </c>
      <c r="K211" s="115" t="s">
        <v>151</v>
      </c>
      <c r="L211" s="115" t="s">
        <v>151</v>
      </c>
    </row>
    <row r="212" spans="1:12" outlineLevel="1">
      <c r="A212" s="96">
        <v>1110</v>
      </c>
      <c r="B212" s="94" t="s">
        <v>107</v>
      </c>
      <c r="C212" s="104">
        <v>45010</v>
      </c>
      <c r="D212" s="94" t="s">
        <v>378</v>
      </c>
      <c r="F212" s="101">
        <v>9.5</v>
      </c>
      <c r="G212" s="101">
        <v>0</v>
      </c>
      <c r="H212" s="114">
        <v>9.5</v>
      </c>
      <c r="I212" s="114">
        <v>39.39</v>
      </c>
      <c r="J212" s="101">
        <v>0</v>
      </c>
      <c r="K212" s="115" t="s">
        <v>151</v>
      </c>
      <c r="L212" s="115" t="s">
        <v>151</v>
      </c>
    </row>
    <row r="213" spans="1:12" outlineLevel="1">
      <c r="A213" s="96">
        <v>1110</v>
      </c>
      <c r="B213" s="94" t="s">
        <v>107</v>
      </c>
      <c r="C213" s="104">
        <v>45040</v>
      </c>
      <c r="D213" s="94" t="s">
        <v>379</v>
      </c>
      <c r="F213" s="101">
        <v>3.63</v>
      </c>
      <c r="G213" s="101">
        <v>0</v>
      </c>
      <c r="H213" s="114">
        <v>3.63</v>
      </c>
      <c r="I213" s="114">
        <v>43.02</v>
      </c>
      <c r="J213" s="101">
        <v>0</v>
      </c>
      <c r="K213" s="115" t="s">
        <v>151</v>
      </c>
      <c r="L213" s="115" t="s">
        <v>151</v>
      </c>
    </row>
    <row r="214" spans="1:12" outlineLevel="1">
      <c r="A214" s="96">
        <v>1110</v>
      </c>
      <c r="B214" s="94" t="s">
        <v>107</v>
      </c>
      <c r="C214" s="104">
        <v>45040</v>
      </c>
      <c r="D214" s="94" t="s">
        <v>380</v>
      </c>
      <c r="F214" s="101">
        <v>9.9499999999999993</v>
      </c>
      <c r="G214" s="101">
        <v>0</v>
      </c>
      <c r="H214" s="114">
        <v>9.9499999999999993</v>
      </c>
      <c r="I214" s="114">
        <v>52.97</v>
      </c>
      <c r="J214" s="101">
        <v>0</v>
      </c>
      <c r="K214" s="115" t="s">
        <v>151</v>
      </c>
      <c r="L214" s="115" t="s">
        <v>151</v>
      </c>
    </row>
    <row r="215" spans="1:12" outlineLevel="1">
      <c r="A215" s="96">
        <v>1110</v>
      </c>
      <c r="B215" s="94" t="s">
        <v>107</v>
      </c>
      <c r="C215" s="104">
        <v>45054</v>
      </c>
      <c r="D215" s="94" t="s">
        <v>381</v>
      </c>
      <c r="F215" s="101">
        <v>0.01</v>
      </c>
      <c r="G215" s="101">
        <v>0</v>
      </c>
      <c r="H215" s="114">
        <v>0.01</v>
      </c>
      <c r="I215" s="114">
        <v>52.98</v>
      </c>
      <c r="J215" s="101">
        <v>0</v>
      </c>
      <c r="K215" s="115" t="s">
        <v>151</v>
      </c>
      <c r="L215" s="115" t="s">
        <v>151</v>
      </c>
    </row>
    <row r="216" spans="1:12" outlineLevel="1">
      <c r="A216" s="96">
        <v>1110</v>
      </c>
      <c r="B216" s="94" t="s">
        <v>107</v>
      </c>
      <c r="C216" s="104">
        <v>45056</v>
      </c>
      <c r="D216" s="94" t="s">
        <v>382</v>
      </c>
      <c r="F216" s="101">
        <v>0.01</v>
      </c>
      <c r="G216" s="101">
        <v>0</v>
      </c>
      <c r="H216" s="114">
        <v>0.01</v>
      </c>
      <c r="I216" s="114">
        <v>52.99</v>
      </c>
      <c r="J216" s="101">
        <v>0</v>
      </c>
      <c r="K216" s="115" t="s">
        <v>151</v>
      </c>
      <c r="L216" s="115" t="s">
        <v>151</v>
      </c>
    </row>
    <row r="217" spans="1:12" outlineLevel="1">
      <c r="A217" s="96">
        <v>1110</v>
      </c>
      <c r="B217" s="94" t="s">
        <v>107</v>
      </c>
      <c r="C217" s="104">
        <v>45058</v>
      </c>
      <c r="D217" s="94" t="s">
        <v>383</v>
      </c>
      <c r="F217" s="101">
        <v>17.95</v>
      </c>
      <c r="G217" s="101">
        <v>0</v>
      </c>
      <c r="H217" s="114">
        <v>17.95</v>
      </c>
      <c r="I217" s="114">
        <v>70.94</v>
      </c>
      <c r="J217" s="101">
        <v>0</v>
      </c>
      <c r="K217" s="115" t="s">
        <v>151</v>
      </c>
      <c r="L217" s="115" t="s">
        <v>151</v>
      </c>
    </row>
    <row r="218" spans="1:12" outlineLevel="1">
      <c r="A218" s="96">
        <v>1110</v>
      </c>
      <c r="B218" s="94" t="s">
        <v>107</v>
      </c>
      <c r="C218" s="104">
        <v>45070</v>
      </c>
      <c r="D218" s="94" t="s">
        <v>384</v>
      </c>
      <c r="F218" s="101">
        <v>3.63</v>
      </c>
      <c r="G218" s="101">
        <v>0</v>
      </c>
      <c r="H218" s="114">
        <v>3.63</v>
      </c>
      <c r="I218" s="114">
        <v>74.569999999999993</v>
      </c>
      <c r="J218" s="101">
        <v>0</v>
      </c>
      <c r="K218" s="115" t="s">
        <v>151</v>
      </c>
      <c r="L218" s="115" t="s">
        <v>151</v>
      </c>
    </row>
    <row r="219" spans="1:12" outlineLevel="1">
      <c r="A219" s="96">
        <v>1110</v>
      </c>
      <c r="B219" s="94" t="s">
        <v>107</v>
      </c>
      <c r="C219" s="104">
        <v>45070</v>
      </c>
      <c r="D219" s="94" t="s">
        <v>385</v>
      </c>
      <c r="F219" s="101">
        <v>9.9499999999999993</v>
      </c>
      <c r="G219" s="101">
        <v>0</v>
      </c>
      <c r="H219" s="114">
        <v>9.9499999999999993</v>
      </c>
      <c r="I219" s="114">
        <v>84.52</v>
      </c>
      <c r="J219" s="101">
        <v>0</v>
      </c>
      <c r="K219" s="115" t="s">
        <v>151</v>
      </c>
      <c r="L219" s="115" t="s">
        <v>151</v>
      </c>
    </row>
    <row r="220" spans="1:12" outlineLevel="1">
      <c r="A220" s="96">
        <v>1110</v>
      </c>
      <c r="B220" s="94" t="s">
        <v>107</v>
      </c>
      <c r="C220" s="104">
        <v>45101</v>
      </c>
      <c r="D220" s="94" t="s">
        <v>386</v>
      </c>
      <c r="F220" s="101">
        <v>3.63</v>
      </c>
      <c r="G220" s="101">
        <v>0</v>
      </c>
      <c r="H220" s="114">
        <v>3.63</v>
      </c>
      <c r="I220" s="114">
        <v>88.15</v>
      </c>
      <c r="J220" s="101">
        <v>0</v>
      </c>
      <c r="K220" s="115" t="s">
        <v>151</v>
      </c>
      <c r="L220" s="115" t="s">
        <v>151</v>
      </c>
    </row>
    <row r="221" spans="1:12" outlineLevel="1">
      <c r="A221" s="96">
        <v>1110</v>
      </c>
      <c r="B221" s="94" t="s">
        <v>107</v>
      </c>
      <c r="C221" s="104">
        <v>45101</v>
      </c>
      <c r="D221" s="94" t="s">
        <v>387</v>
      </c>
      <c r="F221" s="101">
        <v>9.9499999999999993</v>
      </c>
      <c r="G221" s="101">
        <v>0</v>
      </c>
      <c r="H221" s="114">
        <v>9.9499999999999993</v>
      </c>
      <c r="I221" s="114">
        <v>98.1</v>
      </c>
      <c r="J221" s="101">
        <v>0</v>
      </c>
      <c r="K221" s="115" t="s">
        <v>151</v>
      </c>
      <c r="L221" s="115" t="s">
        <v>151</v>
      </c>
    </row>
    <row r="222" spans="1:12" outlineLevel="1">
      <c r="A222" s="96">
        <v>1110</v>
      </c>
      <c r="B222" s="94" t="s">
        <v>107</v>
      </c>
      <c r="C222" s="104">
        <v>45131</v>
      </c>
      <c r="D222" s="94" t="s">
        <v>388</v>
      </c>
      <c r="F222" s="101">
        <v>9.9499999999999993</v>
      </c>
      <c r="G222" s="101">
        <v>0</v>
      </c>
      <c r="H222" s="114">
        <v>9.9499999999999993</v>
      </c>
      <c r="I222" s="114">
        <v>108.05</v>
      </c>
      <c r="J222" s="101">
        <v>0</v>
      </c>
      <c r="K222" s="115" t="s">
        <v>151</v>
      </c>
      <c r="L222" s="115" t="s">
        <v>151</v>
      </c>
    </row>
    <row r="223" spans="1:12" outlineLevel="1">
      <c r="A223" s="96">
        <v>1110</v>
      </c>
      <c r="B223" s="94" t="s">
        <v>107</v>
      </c>
      <c r="C223" s="104">
        <v>45131</v>
      </c>
      <c r="D223" s="94" t="s">
        <v>389</v>
      </c>
      <c r="F223" s="101">
        <v>3.63</v>
      </c>
      <c r="G223" s="101">
        <v>0</v>
      </c>
      <c r="H223" s="114">
        <v>3.63</v>
      </c>
      <c r="I223" s="114">
        <v>111.68</v>
      </c>
      <c r="J223" s="101">
        <v>0</v>
      </c>
      <c r="K223" s="115" t="s">
        <v>151</v>
      </c>
      <c r="L223" s="115" t="s">
        <v>151</v>
      </c>
    </row>
    <row r="224" spans="1:12" outlineLevel="1">
      <c r="A224" s="96">
        <v>1110</v>
      </c>
      <c r="B224" s="94" t="s">
        <v>107</v>
      </c>
      <c r="C224" s="104">
        <v>45162</v>
      </c>
      <c r="D224" s="94" t="s">
        <v>390</v>
      </c>
      <c r="F224" s="101">
        <v>3.63</v>
      </c>
      <c r="G224" s="101">
        <v>0</v>
      </c>
      <c r="H224" s="114">
        <v>3.63</v>
      </c>
      <c r="I224" s="114">
        <v>115.31</v>
      </c>
      <c r="J224" s="101">
        <v>0</v>
      </c>
      <c r="K224" s="115" t="s">
        <v>151</v>
      </c>
      <c r="L224" s="115" t="s">
        <v>151</v>
      </c>
    </row>
    <row r="225" spans="1:12" outlineLevel="1">
      <c r="A225" s="96">
        <v>1110</v>
      </c>
      <c r="B225" s="94" t="s">
        <v>107</v>
      </c>
      <c r="C225" s="104">
        <v>45162</v>
      </c>
      <c r="D225" s="94" t="s">
        <v>391</v>
      </c>
      <c r="F225" s="101">
        <v>9.9499999999999993</v>
      </c>
      <c r="G225" s="101">
        <v>0</v>
      </c>
      <c r="H225" s="114">
        <v>9.9499999999999993</v>
      </c>
      <c r="I225" s="114">
        <v>125.26</v>
      </c>
      <c r="J225" s="101">
        <v>0</v>
      </c>
      <c r="K225" s="115" t="s">
        <v>151</v>
      </c>
      <c r="L225" s="115" t="s">
        <v>151</v>
      </c>
    </row>
    <row r="226" spans="1:12" outlineLevel="1">
      <c r="A226" s="96">
        <v>1110</v>
      </c>
      <c r="B226" s="94" t="s">
        <v>107</v>
      </c>
      <c r="C226" s="104">
        <v>45193</v>
      </c>
      <c r="D226" s="94" t="s">
        <v>392</v>
      </c>
      <c r="F226" s="101">
        <v>3.63</v>
      </c>
      <c r="G226" s="101">
        <v>0</v>
      </c>
      <c r="H226" s="114">
        <v>3.63</v>
      </c>
      <c r="I226" s="114">
        <v>128.88999999999999</v>
      </c>
      <c r="J226" s="101">
        <v>0</v>
      </c>
      <c r="K226" s="115" t="s">
        <v>151</v>
      </c>
      <c r="L226" s="115" t="s">
        <v>151</v>
      </c>
    </row>
    <row r="227" spans="1:12" outlineLevel="1">
      <c r="A227" s="96">
        <v>1110</v>
      </c>
      <c r="B227" s="94" t="s">
        <v>107</v>
      </c>
      <c r="C227" s="104">
        <v>45194</v>
      </c>
      <c r="D227" s="94" t="s">
        <v>393</v>
      </c>
      <c r="F227" s="101">
        <v>9.9499999999999993</v>
      </c>
      <c r="G227" s="101">
        <v>0</v>
      </c>
      <c r="H227" s="114">
        <v>9.9499999999999993</v>
      </c>
      <c r="I227" s="114">
        <v>138.84</v>
      </c>
      <c r="J227" s="101">
        <v>0</v>
      </c>
      <c r="K227" s="115" t="s">
        <v>151</v>
      </c>
      <c r="L227" s="115" t="s">
        <v>151</v>
      </c>
    </row>
    <row r="228" spans="1:12" outlineLevel="1">
      <c r="A228" s="96">
        <v>1110</v>
      </c>
      <c r="B228" s="94" t="s">
        <v>107</v>
      </c>
      <c r="C228" s="104">
        <v>45200</v>
      </c>
      <c r="D228" s="94" t="s">
        <v>394</v>
      </c>
      <c r="F228" s="101">
        <v>135</v>
      </c>
      <c r="G228" s="101">
        <v>0</v>
      </c>
      <c r="H228" s="114">
        <v>135</v>
      </c>
      <c r="I228" s="114">
        <v>273.83999999999997</v>
      </c>
      <c r="J228" s="101">
        <v>0</v>
      </c>
      <c r="K228" s="115" t="s">
        <v>151</v>
      </c>
      <c r="L228" s="115" t="s">
        <v>151</v>
      </c>
    </row>
    <row r="229" spans="1:12" outlineLevel="1">
      <c r="A229" s="96">
        <v>1110</v>
      </c>
      <c r="B229" s="94" t="s">
        <v>107</v>
      </c>
      <c r="C229" s="104">
        <v>45223</v>
      </c>
      <c r="D229" s="94" t="s">
        <v>395</v>
      </c>
      <c r="F229" s="101">
        <v>3.63</v>
      </c>
      <c r="G229" s="101">
        <v>0</v>
      </c>
      <c r="H229" s="114">
        <v>3.63</v>
      </c>
      <c r="I229" s="114">
        <v>277.47000000000003</v>
      </c>
      <c r="J229" s="101">
        <v>0</v>
      </c>
      <c r="K229" s="115" t="s">
        <v>151</v>
      </c>
      <c r="L229" s="115" t="s">
        <v>151</v>
      </c>
    </row>
    <row r="230" spans="1:12" outlineLevel="1">
      <c r="A230" s="96">
        <v>1110</v>
      </c>
      <c r="B230" s="94" t="s">
        <v>107</v>
      </c>
      <c r="C230" s="104">
        <v>45223</v>
      </c>
      <c r="D230" s="94" t="s">
        <v>396</v>
      </c>
      <c r="F230" s="101">
        <v>9.9499999999999993</v>
      </c>
      <c r="G230" s="101">
        <v>0</v>
      </c>
      <c r="H230" s="114">
        <v>9.9499999999999993</v>
      </c>
      <c r="I230" s="114">
        <v>287.42</v>
      </c>
      <c r="J230" s="101">
        <v>0</v>
      </c>
      <c r="K230" s="115" t="s">
        <v>151</v>
      </c>
      <c r="L230" s="115" t="s">
        <v>151</v>
      </c>
    </row>
    <row r="231" spans="1:12" outlineLevel="1">
      <c r="A231" s="96">
        <v>1110</v>
      </c>
      <c r="B231" s="94" t="s">
        <v>107</v>
      </c>
      <c r="C231" s="104">
        <v>45254</v>
      </c>
      <c r="D231" s="94" t="s">
        <v>397</v>
      </c>
      <c r="F231" s="101">
        <v>3.63</v>
      </c>
      <c r="G231" s="101">
        <v>0</v>
      </c>
      <c r="H231" s="114">
        <v>3.63</v>
      </c>
      <c r="I231" s="114">
        <v>291.05</v>
      </c>
      <c r="J231" s="101">
        <v>0</v>
      </c>
      <c r="K231" s="115" t="s">
        <v>151</v>
      </c>
      <c r="L231" s="115" t="s">
        <v>151</v>
      </c>
    </row>
    <row r="232" spans="1:12" outlineLevel="1">
      <c r="A232" s="96">
        <v>1110</v>
      </c>
      <c r="B232" s="94" t="s">
        <v>107</v>
      </c>
      <c r="C232" s="104">
        <v>45254</v>
      </c>
      <c r="D232" s="94" t="s">
        <v>398</v>
      </c>
      <c r="F232" s="101">
        <v>9.9499999999999993</v>
      </c>
      <c r="G232" s="101">
        <v>0</v>
      </c>
      <c r="H232" s="114">
        <v>9.9499999999999993</v>
      </c>
      <c r="I232" s="114">
        <v>301</v>
      </c>
      <c r="J232" s="101">
        <v>0</v>
      </c>
      <c r="K232" s="115" t="s">
        <v>151</v>
      </c>
      <c r="L232" s="115" t="s">
        <v>151</v>
      </c>
    </row>
    <row r="233" spans="1:12" outlineLevel="1">
      <c r="A233" s="96">
        <v>1110</v>
      </c>
      <c r="B233" s="94" t="s">
        <v>107</v>
      </c>
      <c r="C233" s="104">
        <v>45284</v>
      </c>
      <c r="D233" s="94" t="s">
        <v>399</v>
      </c>
      <c r="F233" s="101">
        <v>9.9499999999999993</v>
      </c>
      <c r="G233" s="101">
        <v>0</v>
      </c>
      <c r="H233" s="114">
        <v>9.9499999999999993</v>
      </c>
      <c r="I233" s="114">
        <v>310.95</v>
      </c>
      <c r="J233" s="101">
        <v>0</v>
      </c>
      <c r="K233" s="115" t="s">
        <v>151</v>
      </c>
      <c r="L233" s="115" t="s">
        <v>151</v>
      </c>
    </row>
    <row r="234" spans="1:12" outlineLevel="1">
      <c r="A234" s="96">
        <v>1110</v>
      </c>
      <c r="B234" s="94" t="s">
        <v>107</v>
      </c>
      <c r="C234" s="104">
        <v>45284</v>
      </c>
      <c r="D234" s="94" t="s">
        <v>400</v>
      </c>
      <c r="F234" s="101">
        <v>3.63</v>
      </c>
      <c r="G234" s="101">
        <v>0</v>
      </c>
      <c r="H234" s="114">
        <v>3.63</v>
      </c>
      <c r="I234" s="114">
        <v>314.58</v>
      </c>
      <c r="J234" s="101">
        <v>0</v>
      </c>
      <c r="K234" s="115" t="s">
        <v>151</v>
      </c>
      <c r="L234" s="115" t="s">
        <v>151</v>
      </c>
    </row>
    <row r="235" spans="1:12" outlineLevel="1">
      <c r="A235" s="116"/>
      <c r="B235" s="116"/>
      <c r="C235" s="116"/>
      <c r="D235" s="116"/>
      <c r="E235" s="116"/>
      <c r="F235" s="117">
        <f>SUBTOTAL(9,F207:F234)</f>
        <v>314.57999999999993</v>
      </c>
      <c r="G235" s="117">
        <f>SUBTOTAL(9,G207:G234)</f>
        <v>0</v>
      </c>
      <c r="H235" s="117">
        <f>SUBTOTAL(9,H207:H234)</f>
        <v>314.57999999999993</v>
      </c>
      <c r="I235" s="116"/>
      <c r="J235" s="116"/>
      <c r="K235" s="116"/>
      <c r="L235" s="116"/>
    </row>
    <row r="236" spans="1:12" ht="14.25">
      <c r="A236" s="109" t="s">
        <v>154</v>
      </c>
      <c r="B236" s="110"/>
      <c r="C236" s="111"/>
      <c r="D236" s="110"/>
      <c r="E236" s="110"/>
      <c r="F236" s="112"/>
      <c r="G236" s="112"/>
      <c r="H236" s="113"/>
      <c r="I236" s="113"/>
      <c r="J236" s="112"/>
      <c r="K236" s="110"/>
      <c r="L236" s="110"/>
    </row>
    <row r="237" spans="1:12" outlineLevel="1">
      <c r="A237" s="96">
        <v>1110</v>
      </c>
      <c r="B237" s="94" t="s">
        <v>107</v>
      </c>
      <c r="C237" s="104">
        <v>45187</v>
      </c>
      <c r="D237" s="94" t="s">
        <v>401</v>
      </c>
      <c r="F237" s="101">
        <v>269.67</v>
      </c>
      <c r="G237" s="101">
        <v>0</v>
      </c>
      <c r="H237" s="114">
        <v>269.67</v>
      </c>
      <c r="I237" s="114">
        <v>269.67</v>
      </c>
      <c r="J237" s="101">
        <v>0</v>
      </c>
      <c r="K237" s="115" t="s">
        <v>151</v>
      </c>
      <c r="L237" s="115" t="s">
        <v>151</v>
      </c>
    </row>
    <row r="238" spans="1:12" outlineLevel="1">
      <c r="A238" s="116"/>
      <c r="B238" s="116"/>
      <c r="C238" s="116"/>
      <c r="D238" s="116"/>
      <c r="E238" s="116"/>
      <c r="F238" s="117">
        <f>SUBTOTAL(9,F237)</f>
        <v>269.67</v>
      </c>
      <c r="G238" s="117">
        <f>SUBTOTAL(9,G237)</f>
        <v>0</v>
      </c>
      <c r="H238" s="117">
        <f>SUBTOTAL(9,H237)</f>
        <v>269.67</v>
      </c>
      <c r="I238" s="116"/>
      <c r="J238" s="116"/>
      <c r="K238" s="116"/>
      <c r="L238" s="116"/>
    </row>
    <row r="239" spans="1:12" ht="14.25">
      <c r="A239" s="109" t="s">
        <v>402</v>
      </c>
      <c r="B239" s="110"/>
      <c r="C239" s="111"/>
      <c r="D239" s="110"/>
      <c r="E239" s="110"/>
      <c r="F239" s="112"/>
      <c r="G239" s="112"/>
      <c r="H239" s="113"/>
      <c r="I239" s="113"/>
      <c r="J239" s="112"/>
      <c r="K239" s="110"/>
      <c r="L239" s="110"/>
    </row>
    <row r="240" spans="1:12" outlineLevel="1">
      <c r="A240" s="96">
        <v>1110</v>
      </c>
      <c r="B240" s="94" t="s">
        <v>107</v>
      </c>
      <c r="C240" s="104">
        <v>44982</v>
      </c>
      <c r="D240" s="94" t="s">
        <v>403</v>
      </c>
      <c r="F240" s="101">
        <v>46</v>
      </c>
      <c r="G240" s="101">
        <v>0</v>
      </c>
      <c r="H240" s="114">
        <v>46</v>
      </c>
      <c r="I240" s="114">
        <v>46</v>
      </c>
      <c r="J240" s="101">
        <v>0</v>
      </c>
      <c r="K240" s="115" t="s">
        <v>151</v>
      </c>
      <c r="L240" s="115" t="s">
        <v>151</v>
      </c>
    </row>
    <row r="241" spans="1:12" outlineLevel="1">
      <c r="A241" s="96">
        <v>1110</v>
      </c>
      <c r="B241" s="94" t="s">
        <v>107</v>
      </c>
      <c r="C241" s="104">
        <v>44982</v>
      </c>
      <c r="D241" s="94" t="s">
        <v>404</v>
      </c>
      <c r="F241" s="101">
        <v>15.95</v>
      </c>
      <c r="G241" s="101">
        <v>0</v>
      </c>
      <c r="H241" s="114">
        <v>15.95</v>
      </c>
      <c r="I241" s="114">
        <v>61.95</v>
      </c>
      <c r="J241" s="101">
        <v>0</v>
      </c>
      <c r="K241" s="115" t="s">
        <v>151</v>
      </c>
      <c r="L241" s="115" t="s">
        <v>151</v>
      </c>
    </row>
    <row r="242" spans="1:12" outlineLevel="1">
      <c r="A242" s="96">
        <v>1110</v>
      </c>
      <c r="B242" s="94" t="s">
        <v>107</v>
      </c>
      <c r="C242" s="104">
        <v>44991</v>
      </c>
      <c r="D242" s="94" t="s">
        <v>405</v>
      </c>
      <c r="F242" s="101">
        <v>68.95</v>
      </c>
      <c r="G242" s="101">
        <v>0</v>
      </c>
      <c r="H242" s="114">
        <v>68.95</v>
      </c>
      <c r="I242" s="114">
        <v>130.9</v>
      </c>
      <c r="J242" s="101">
        <v>0</v>
      </c>
      <c r="K242" s="115" t="s">
        <v>151</v>
      </c>
      <c r="L242" s="115" t="s">
        <v>151</v>
      </c>
    </row>
    <row r="243" spans="1:12" outlineLevel="1">
      <c r="A243" s="96">
        <v>1110</v>
      </c>
      <c r="B243" s="94" t="s">
        <v>107</v>
      </c>
      <c r="C243" s="104">
        <v>45009</v>
      </c>
      <c r="D243" s="94" t="s">
        <v>406</v>
      </c>
      <c r="F243" s="101">
        <v>20</v>
      </c>
      <c r="G243" s="101">
        <v>0</v>
      </c>
      <c r="H243" s="114">
        <v>20</v>
      </c>
      <c r="I243" s="114">
        <v>150.9</v>
      </c>
      <c r="J243" s="101">
        <v>0</v>
      </c>
      <c r="K243" s="115" t="s">
        <v>151</v>
      </c>
      <c r="L243" s="115" t="s">
        <v>151</v>
      </c>
    </row>
    <row r="244" spans="1:12" outlineLevel="1">
      <c r="A244" s="96">
        <v>1110</v>
      </c>
      <c r="B244" s="94" t="s">
        <v>107</v>
      </c>
      <c r="C244" s="104">
        <v>45016</v>
      </c>
      <c r="D244" s="94" t="s">
        <v>407</v>
      </c>
      <c r="F244" s="101">
        <v>41</v>
      </c>
      <c r="G244" s="101">
        <v>0</v>
      </c>
      <c r="H244" s="114">
        <v>41</v>
      </c>
      <c r="I244" s="114">
        <v>191.9</v>
      </c>
      <c r="J244" s="101">
        <v>0</v>
      </c>
      <c r="K244" s="115" t="s">
        <v>151</v>
      </c>
      <c r="L244" s="115" t="s">
        <v>151</v>
      </c>
    </row>
    <row r="245" spans="1:12" outlineLevel="1">
      <c r="A245" s="96">
        <v>1110</v>
      </c>
      <c r="B245" s="94" t="s">
        <v>107</v>
      </c>
      <c r="C245" s="104">
        <v>45075</v>
      </c>
      <c r="D245" s="94" t="s">
        <v>408</v>
      </c>
      <c r="F245" s="101">
        <v>29</v>
      </c>
      <c r="G245" s="101">
        <v>0</v>
      </c>
      <c r="H245" s="114">
        <v>29</v>
      </c>
      <c r="I245" s="114">
        <v>220.9</v>
      </c>
      <c r="J245" s="101">
        <v>0</v>
      </c>
      <c r="K245" s="115" t="s">
        <v>151</v>
      </c>
      <c r="L245" s="115" t="s">
        <v>151</v>
      </c>
    </row>
    <row r="246" spans="1:12" outlineLevel="1">
      <c r="A246" s="116"/>
      <c r="B246" s="116"/>
      <c r="C246" s="116"/>
      <c r="D246" s="116"/>
      <c r="E246" s="116"/>
      <c r="F246" s="117">
        <f>SUBTOTAL(9,F240:F245)</f>
        <v>220.9</v>
      </c>
      <c r="G246" s="117">
        <f>SUBTOTAL(9,G240:G245)</f>
        <v>0</v>
      </c>
      <c r="H246" s="117">
        <f>SUBTOTAL(9,H240:H245)</f>
        <v>220.9</v>
      </c>
      <c r="I246" s="116"/>
      <c r="J246" s="116"/>
      <c r="K246" s="116"/>
      <c r="L246" s="116"/>
    </row>
    <row r="247" spans="1:12" ht="14.25">
      <c r="A247" s="109" t="s">
        <v>409</v>
      </c>
      <c r="B247" s="110"/>
      <c r="C247" s="111"/>
      <c r="D247" s="110"/>
      <c r="E247" s="110"/>
      <c r="F247" s="112"/>
      <c r="G247" s="112"/>
      <c r="H247" s="113"/>
      <c r="I247" s="113"/>
      <c r="J247" s="112"/>
      <c r="K247" s="110"/>
      <c r="L247" s="110"/>
    </row>
    <row r="248" spans="1:12" outlineLevel="1">
      <c r="A248" s="96">
        <v>1110</v>
      </c>
      <c r="B248" s="94" t="s">
        <v>107</v>
      </c>
      <c r="C248" s="104">
        <v>45200</v>
      </c>
      <c r="D248" s="94" t="s">
        <v>410</v>
      </c>
      <c r="F248" s="101">
        <v>384</v>
      </c>
      <c r="G248" s="101">
        <v>0</v>
      </c>
      <c r="H248" s="114">
        <v>384</v>
      </c>
      <c r="I248" s="114">
        <v>384</v>
      </c>
      <c r="J248" s="101">
        <v>0</v>
      </c>
      <c r="K248" s="115" t="s">
        <v>151</v>
      </c>
      <c r="L248" s="115" t="s">
        <v>151</v>
      </c>
    </row>
    <row r="249" spans="1:12" outlineLevel="1">
      <c r="A249" s="116"/>
      <c r="B249" s="116"/>
      <c r="C249" s="116"/>
      <c r="D249" s="116"/>
      <c r="E249" s="116"/>
      <c r="F249" s="117">
        <f>SUBTOTAL(9,F248)</f>
        <v>384</v>
      </c>
      <c r="G249" s="117">
        <f>SUBTOTAL(9,G248)</f>
        <v>0</v>
      </c>
      <c r="H249" s="117">
        <f>SUBTOTAL(9,H248)</f>
        <v>384</v>
      </c>
      <c r="I249" s="116"/>
      <c r="J249" s="116"/>
      <c r="K249" s="116"/>
      <c r="L249" s="116"/>
    </row>
    <row r="250" spans="1:12" ht="14.25">
      <c r="A250" s="109" t="s">
        <v>411</v>
      </c>
      <c r="B250" s="110"/>
      <c r="C250" s="111"/>
      <c r="D250" s="110"/>
      <c r="E250" s="110"/>
      <c r="F250" s="112"/>
      <c r="G250" s="112"/>
      <c r="H250" s="113"/>
      <c r="I250" s="113"/>
      <c r="J250" s="112"/>
      <c r="K250" s="110"/>
      <c r="L250" s="110"/>
    </row>
    <row r="251" spans="1:12" outlineLevel="1">
      <c r="A251" s="96">
        <v>1110</v>
      </c>
      <c r="B251" s="94" t="s">
        <v>107</v>
      </c>
      <c r="C251" s="104">
        <v>44982</v>
      </c>
      <c r="D251" s="94" t="s">
        <v>412</v>
      </c>
      <c r="F251" s="101">
        <v>48</v>
      </c>
      <c r="G251" s="101">
        <v>0</v>
      </c>
      <c r="H251" s="114">
        <v>48</v>
      </c>
      <c r="I251" s="114">
        <v>48</v>
      </c>
      <c r="J251" s="101">
        <v>0</v>
      </c>
      <c r="K251" s="115" t="s">
        <v>151</v>
      </c>
      <c r="L251" s="115" t="s">
        <v>151</v>
      </c>
    </row>
    <row r="252" spans="1:12" outlineLevel="1">
      <c r="A252" s="96">
        <v>1300</v>
      </c>
      <c r="B252" s="94" t="s">
        <v>155</v>
      </c>
      <c r="C252" s="104">
        <v>45016</v>
      </c>
      <c r="D252" s="94" t="s">
        <v>413</v>
      </c>
      <c r="E252" s="94" t="s">
        <v>414</v>
      </c>
      <c r="F252" s="101">
        <v>0</v>
      </c>
      <c r="G252" s="101">
        <v>24</v>
      </c>
      <c r="H252" s="114">
        <v>-24</v>
      </c>
      <c r="I252" s="114">
        <v>24</v>
      </c>
      <c r="J252" s="101">
        <v>0</v>
      </c>
      <c r="K252" s="115" t="s">
        <v>151</v>
      </c>
      <c r="L252" s="115" t="s">
        <v>151</v>
      </c>
    </row>
    <row r="253" spans="1:12" outlineLevel="1">
      <c r="A253" s="96">
        <v>1110</v>
      </c>
      <c r="B253" s="94" t="s">
        <v>107</v>
      </c>
      <c r="C253" s="104">
        <v>45016</v>
      </c>
      <c r="D253" s="94" t="s">
        <v>415</v>
      </c>
      <c r="F253" s="101">
        <v>90</v>
      </c>
      <c r="G253" s="101">
        <v>0</v>
      </c>
      <c r="H253" s="114">
        <v>90</v>
      </c>
      <c r="I253" s="114">
        <v>114</v>
      </c>
      <c r="J253" s="101">
        <v>0</v>
      </c>
      <c r="K253" s="115" t="s">
        <v>151</v>
      </c>
      <c r="L253" s="115" t="s">
        <v>151</v>
      </c>
    </row>
    <row r="254" spans="1:12" outlineLevel="1">
      <c r="A254" s="96">
        <v>1110</v>
      </c>
      <c r="B254" s="94" t="s">
        <v>107</v>
      </c>
      <c r="C254" s="104">
        <v>45054</v>
      </c>
      <c r="D254" s="94" t="s">
        <v>416</v>
      </c>
      <c r="F254" s="101">
        <v>24</v>
      </c>
      <c r="G254" s="101">
        <v>0</v>
      </c>
      <c r="H254" s="114">
        <v>24</v>
      </c>
      <c r="I254" s="114">
        <v>138</v>
      </c>
      <c r="J254" s="101">
        <v>0</v>
      </c>
      <c r="K254" s="115" t="s">
        <v>151</v>
      </c>
      <c r="L254" s="115" t="s">
        <v>151</v>
      </c>
    </row>
    <row r="255" spans="1:12" outlineLevel="1">
      <c r="A255" s="96">
        <v>1110</v>
      </c>
      <c r="B255" s="94" t="s">
        <v>107</v>
      </c>
      <c r="C255" s="104">
        <v>45079</v>
      </c>
      <c r="D255" s="94" t="s">
        <v>417</v>
      </c>
      <c r="F255" s="101">
        <v>24</v>
      </c>
      <c r="G255" s="101">
        <v>0</v>
      </c>
      <c r="H255" s="114">
        <v>24</v>
      </c>
      <c r="I255" s="114">
        <v>162</v>
      </c>
      <c r="J255" s="101">
        <v>0</v>
      </c>
      <c r="K255" s="115" t="s">
        <v>151</v>
      </c>
      <c r="L255" s="115" t="s">
        <v>151</v>
      </c>
    </row>
    <row r="256" spans="1:12" outlineLevel="1">
      <c r="A256" s="116"/>
      <c r="B256" s="116"/>
      <c r="C256" s="116"/>
      <c r="D256" s="116"/>
      <c r="E256" s="116"/>
      <c r="F256" s="117">
        <f>SUBTOTAL(9,F251:F255)</f>
        <v>186</v>
      </c>
      <c r="G256" s="117">
        <f>SUBTOTAL(9,G251:G255)</f>
        <v>24</v>
      </c>
      <c r="H256" s="117">
        <f>SUBTOTAL(9,H251:H255)</f>
        <v>162</v>
      </c>
      <c r="I256" s="116"/>
      <c r="J256" s="116"/>
      <c r="K256" s="116"/>
      <c r="L256" s="116"/>
    </row>
    <row r="257" spans="1:12">
      <c r="A257" s="102"/>
      <c r="B257" s="102"/>
      <c r="C257" s="102"/>
      <c r="D257" s="102"/>
      <c r="E257" s="102"/>
      <c r="F257" s="103">
        <f>SUBTOTAL(9,F5:F256)</f>
        <v>5369.5899999999992</v>
      </c>
      <c r="G257" s="103">
        <f>SUBTOTAL(9,G5:G256)</f>
        <v>5941.28</v>
      </c>
      <c r="H257" s="103">
        <f>SUBTOTAL(9,H5:H256)</f>
        <v>-571.68999999999824</v>
      </c>
      <c r="I257" s="102"/>
      <c r="J257" s="102"/>
      <c r="K257" s="102"/>
      <c r="L257" s="102"/>
    </row>
  </sheetData>
  <mergeCells count="1">
    <mergeCell ref="A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2</vt:i4>
      </vt:variant>
    </vt:vector>
  </HeadingPairs>
  <TitlesOfParts>
    <vt:vector size="12" baseType="lpstr">
      <vt:lpstr>2014</vt:lpstr>
      <vt:lpstr>2015</vt:lpstr>
      <vt:lpstr>2016</vt:lpstr>
      <vt:lpstr>2019 1</vt:lpstr>
      <vt:lpstr>2019 2</vt:lpstr>
      <vt:lpstr>verslag 2023 - begroot 2024</vt:lpstr>
      <vt:lpstr>balans en VW 2023</vt:lpstr>
      <vt:lpstr>kolommenbalans 31-12-2023</vt:lpstr>
      <vt:lpstr>grootboek 2023</vt:lpstr>
      <vt:lpstr>kolommenbalans 2023 definitief</vt:lpstr>
      <vt:lpstr>'grootboek 2023'!Afdruktitels</vt:lpstr>
      <vt:lpstr>'kolommenbalans 31-12-2023'!Afdruktitels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Jan</dc:creator>
  <cp:lastModifiedBy>Eric Jan</cp:lastModifiedBy>
  <cp:lastPrinted>2023-01-15T13:33:47Z</cp:lastPrinted>
  <dcterms:created xsi:type="dcterms:W3CDTF">2014-03-24T18:00:27Z</dcterms:created>
  <dcterms:modified xsi:type="dcterms:W3CDTF">2024-03-20T12:43:27Z</dcterms:modified>
</cp:coreProperties>
</file>