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style18.xml" ContentType="application/vnd.ms-office.chartstyle+xml"/>
  <Override PartName="/xl/charts/colors17.xml" ContentType="application/vnd.ms-office.chartcolorstyle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heets/sheet8.xml" ContentType="application/vnd.openxmlformats-officedocument.spreadsheetml.chartsheet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drawings/drawing24.xml" ContentType="application/vnd.openxmlformats-officedocument.drawing+xml"/>
  <Override PartName="/xl/chartsheets/sheet4.xml" ContentType="application/vnd.openxmlformats-officedocument.spreadsheetml.chartsheet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olors5.xml" ContentType="application/vnd.ms-office.chartcolorstyle+xml"/>
  <Override PartName="/xl/charts/style10.xml" ContentType="application/vnd.ms-office.chartstyle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Override PartName="/xl/chartsheets/sheet18.xml" ContentType="application/vnd.openxmlformats-officedocument.spreadsheetml.chartsheet+xml"/>
  <Default Extension="png" ContentType="image/png"/>
  <Override PartName="/xl/charts/chart7.xml" ContentType="application/vnd.openxmlformats-officedocument.drawingml.chart+xml"/>
  <Default Extension="bin" ContentType="application/vnd.openxmlformats-officedocument.spreadsheetml.printerSettings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style9.xml" ContentType="application/vnd.ms-office.chartstyle+xml"/>
  <Override PartName="/xl/chartsheets/sheet16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olors18.xml" ContentType="application/vnd.ms-office.chartcolorstyle+xml"/>
  <Override PartName="/xl/charts/style7.xml" ContentType="application/vnd.ms-office.chartstyle+xml"/>
  <Override PartName="/xl/chartsheets/sheet14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jpeg" ContentType="image/jpeg"/>
  <Override PartName="/xl/drawings/drawing18.xml" ContentType="application/vnd.openxmlformats-officedocument.drawing+xml"/>
  <Override PartName="/xl/charts/colors16.xml" ContentType="application/vnd.ms-office.chartcolorstyle+xml"/>
  <Override PartName="/xl/charts/style5.xml" ContentType="application/vnd.ms-office.chartstyle+xml"/>
  <Override PartName="/xl/charts/style17.xml" ContentType="application/vnd.ms-office.chartstyle+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charts/colors8.xml" ContentType="application/vnd.ms-office.chartcolorstyle+xml"/>
  <Override PartName="/xl/charts/colors14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style15.xml" ContentType="application/vnd.ms-office.chartstyle+xml"/>
  <Override PartName="/docProps/app.xml" ContentType="application/vnd.openxmlformats-officedocument.extended-properties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8.xml" ContentType="application/vnd.openxmlformats-officedocument.drawingml.chart+xml"/>
  <Override PartName="/xl/charts/colors6.xml" ContentType="application/vnd.ms-office.chartcolorstyle+xml"/>
  <Override PartName="/xl/charts/style13.xml" ContentType="application/vnd.ms-office.chartstyle+xml"/>
  <Override PartName="/xl/charts/colors12.xml" ContentType="application/vnd.ms-office.chartcolorstyle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style11.xml" ContentType="application/vnd.ms-office.chartstyle+xml"/>
  <Override PartName="/xl/charts/colors10.xml" ContentType="application/vnd.ms-office.chartcolorstyle+xml"/>
  <Override PartName="/xl/chartsheets/sheet3.xml" ContentType="application/vnd.openxmlformats-officedocument.spreadsheetml.chartshee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olors2.xml" ContentType="application/vnd.ms-office.chartcolorstyle+xml"/>
  <Override PartName="/xl/chartsheets/sheet1.xml" ContentType="application/vnd.openxmlformats-officedocument.spreadsheetml.chartsheet+xml"/>
  <Override PartName="/xl/chartsheets/sheet19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heets/sheet15.xml" ContentType="application/vnd.openxmlformats-officedocument.spreadsheetml.chart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16.xml" ContentType="application/vnd.ms-office.chartstyle+xml"/>
  <Override PartName="/xl/charts/colors15.xml" ContentType="application/vnd.ms-office.chartcolorstyle+xml"/>
  <Default Extension="rels" ContentType="application/vnd.openxmlformats-package.relationships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heets/sheet6.xml" ContentType="application/vnd.openxmlformats-officedocument.spreadsheetml.chartsheet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2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40" yWindow="15" windowWidth="18075" windowHeight="10485" tabRatio="631" firstSheet="8" activeTab="18"/>
  </bookViews>
  <sheets>
    <sheet name="vjtj" sheetId="17" r:id="rId1"/>
    <sheet name="weer regen" sheetId="19" r:id="rId2"/>
    <sheet name="weer zon" sheetId="20" r:id="rId3"/>
    <sheet name="2016" sheetId="3" r:id="rId4"/>
    <sheet name="soort" sheetId="15" r:id="rId5"/>
    <sheet name="tel1" sheetId="11" r:id="rId6"/>
    <sheet name="tel2" sheetId="16" r:id="rId7"/>
    <sheet name="vgl vj" sheetId="13" r:id="rId8"/>
    <sheet name="vgl vj norm" sheetId="14" r:id="rId9"/>
    <sheet name="land" sheetId="12" r:id="rId10"/>
    <sheet name="wit" sheetId="4" r:id="rId11"/>
    <sheet name="witjes vjtj" sheetId="23" r:id="rId12"/>
    <sheet name="groot" sheetId="5" r:id="rId13"/>
    <sheet name="groot vjtj" sheetId="24" r:id="rId14"/>
    <sheet name="dikkop" sheetId="6" r:id="rId15"/>
    <sheet name="dikkop vjtj" sheetId="26" r:id="rId16"/>
    <sheet name="blauw" sheetId="7" r:id="rId17"/>
    <sheet name="blauw vjtj" sheetId="27" r:id="rId18"/>
    <sheet name="zandoog" sheetId="8" r:id="rId19"/>
    <sheet name="zand vjtj" sheetId="25" r:id="rId20"/>
    <sheet name="nacht" sheetId="9" r:id="rId21"/>
    <sheet name="nacht vjtj" sheetId="28" r:id="rId22"/>
    <sheet name="data" sheetId="2" r:id="rId23"/>
    <sheet name="contr" sheetId="1" r:id="rId24"/>
    <sheet name="KNMI" sheetId="18" r:id="rId25"/>
  </sheets>
  <definedNames>
    <definedName name="_GoBack" localSheetId="23">contr!$D$26</definedName>
  </definedNames>
  <calcPr calcId="125725"/>
</workbook>
</file>

<file path=xl/calcChain.xml><?xml version="1.0" encoding="utf-8"?>
<calcChain xmlns="http://schemas.openxmlformats.org/spreadsheetml/2006/main">
  <c r="V383" i="18"/>
  <c r="U383"/>
  <c r="V380"/>
  <c r="U380"/>
  <c r="CF11" i="2" l="1"/>
  <c r="CF12"/>
  <c r="CF13"/>
  <c r="CF14"/>
  <c r="CF15"/>
  <c r="CF16"/>
  <c r="CF17"/>
  <c r="CF18"/>
  <c r="CF19"/>
  <c r="CF20"/>
  <c r="CF21"/>
  <c r="CF22"/>
  <c r="CF23"/>
  <c r="CF24"/>
  <c r="CF25"/>
  <c r="CF26"/>
  <c r="CF27"/>
  <c r="CF28"/>
  <c r="CF29"/>
  <c r="CF30"/>
  <c r="CF31"/>
  <c r="CF32"/>
  <c r="CF33"/>
  <c r="CF34"/>
  <c r="CF35"/>
  <c r="CF36"/>
  <c r="CF37"/>
  <c r="CF38"/>
  <c r="CF10"/>
  <c r="BN11" l="1"/>
  <c r="BN12"/>
  <c r="BN13"/>
  <c r="BN14"/>
  <c r="BN15"/>
  <c r="BN16"/>
  <c r="BN17"/>
  <c r="BN18"/>
  <c r="BN19"/>
  <c r="BN20"/>
  <c r="BN21"/>
  <c r="BN22"/>
  <c r="BN23"/>
  <c r="BN24"/>
  <c r="BN26"/>
  <c r="BN27"/>
  <c r="BN30"/>
  <c r="BN32"/>
  <c r="BN34"/>
  <c r="BN35"/>
  <c r="BN38"/>
  <c r="BN10"/>
  <c r="BM10"/>
  <c r="BS11" l="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10"/>
  <c r="BU11"/>
  <c r="BU12"/>
  <c r="BU13"/>
  <c r="BU14"/>
  <c r="BU15"/>
  <c r="BU16"/>
  <c r="BU17"/>
  <c r="BU18"/>
  <c r="BU19"/>
  <c r="BU20"/>
  <c r="BU21"/>
  <c r="BU22"/>
  <c r="BU23"/>
  <c r="BU24"/>
  <c r="BU25"/>
  <c r="BU26"/>
  <c r="BU27"/>
  <c r="BU28"/>
  <c r="BU29"/>
  <c r="BU30"/>
  <c r="BU31"/>
  <c r="BU32"/>
  <c r="BU33"/>
  <c r="BU34"/>
  <c r="BU35"/>
  <c r="BU36"/>
  <c r="BU37"/>
  <c r="BU38"/>
  <c r="BU10"/>
  <c r="E26" i="17" l="1"/>
  <c r="E11"/>
  <c r="S383" i="18"/>
  <c r="R383"/>
  <c r="S380"/>
  <c r="R380"/>
  <c r="V382"/>
  <c r="U382"/>
  <c r="S382"/>
  <c r="R382"/>
  <c r="V379"/>
  <c r="U379"/>
  <c r="S379"/>
  <c r="R379"/>
  <c r="I374"/>
  <c r="I375"/>
  <c r="I371"/>
  <c r="I372"/>
  <c r="V375"/>
  <c r="U375"/>
  <c r="V372"/>
  <c r="U372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U21"/>
  <c r="V21"/>
  <c r="U22"/>
  <c r="V22"/>
  <c r="U23"/>
  <c r="V23"/>
  <c r="U24"/>
  <c r="V24"/>
  <c r="U25"/>
  <c r="V25"/>
  <c r="U26"/>
  <c r="V26"/>
  <c r="U27"/>
  <c r="V27"/>
  <c r="U28"/>
  <c r="V28"/>
  <c r="U29"/>
  <c r="V29"/>
  <c r="U30"/>
  <c r="V30"/>
  <c r="U31"/>
  <c r="V31"/>
  <c r="U32"/>
  <c r="V32"/>
  <c r="U33"/>
  <c r="V33"/>
  <c r="U34"/>
  <c r="V34"/>
  <c r="U35"/>
  <c r="V35"/>
  <c r="U36"/>
  <c r="V36"/>
  <c r="U37"/>
  <c r="V37"/>
  <c r="U38"/>
  <c r="V38"/>
  <c r="U39"/>
  <c r="V39"/>
  <c r="U40"/>
  <c r="V40"/>
  <c r="U41"/>
  <c r="V41"/>
  <c r="U42"/>
  <c r="V42"/>
  <c r="U43"/>
  <c r="V43"/>
  <c r="U44"/>
  <c r="V44"/>
  <c r="U45"/>
  <c r="V45"/>
  <c r="U46"/>
  <c r="V46"/>
  <c r="U47"/>
  <c r="V47"/>
  <c r="U48"/>
  <c r="V48"/>
  <c r="U49"/>
  <c r="V49"/>
  <c r="U50"/>
  <c r="V50"/>
  <c r="U51"/>
  <c r="V51"/>
  <c r="U52"/>
  <c r="V52"/>
  <c r="U53"/>
  <c r="V53"/>
  <c r="U54"/>
  <c r="V54"/>
  <c r="U55"/>
  <c r="V55"/>
  <c r="U56"/>
  <c r="V56"/>
  <c r="U57"/>
  <c r="V57"/>
  <c r="U58"/>
  <c r="V58"/>
  <c r="U59"/>
  <c r="V59"/>
  <c r="U60"/>
  <c r="V60"/>
  <c r="U61"/>
  <c r="V61"/>
  <c r="U62"/>
  <c r="V62"/>
  <c r="U63"/>
  <c r="V63"/>
  <c r="U64"/>
  <c r="V64"/>
  <c r="U65"/>
  <c r="V65"/>
  <c r="U66"/>
  <c r="V66"/>
  <c r="U67"/>
  <c r="V67"/>
  <c r="U68"/>
  <c r="V68"/>
  <c r="U69"/>
  <c r="V69"/>
  <c r="U70"/>
  <c r="V70"/>
  <c r="U71"/>
  <c r="V71"/>
  <c r="U72"/>
  <c r="V72"/>
  <c r="U73"/>
  <c r="V73"/>
  <c r="U74"/>
  <c r="V74"/>
  <c r="U75"/>
  <c r="V75"/>
  <c r="U76"/>
  <c r="V76"/>
  <c r="U77"/>
  <c r="V77"/>
  <c r="U78"/>
  <c r="V78"/>
  <c r="U79"/>
  <c r="V79"/>
  <c r="U80"/>
  <c r="V80"/>
  <c r="U81"/>
  <c r="V81"/>
  <c r="U82"/>
  <c r="V82"/>
  <c r="U83"/>
  <c r="V83"/>
  <c r="U84"/>
  <c r="V84"/>
  <c r="U85"/>
  <c r="V85"/>
  <c r="U86"/>
  <c r="V86"/>
  <c r="U87"/>
  <c r="V87"/>
  <c r="U88"/>
  <c r="V88"/>
  <c r="U89"/>
  <c r="V89"/>
  <c r="U90"/>
  <c r="V90"/>
  <c r="U91"/>
  <c r="V91"/>
  <c r="U92"/>
  <c r="V92"/>
  <c r="U93"/>
  <c r="V93"/>
  <c r="U94"/>
  <c r="V94"/>
  <c r="U95"/>
  <c r="V95"/>
  <c r="U96"/>
  <c r="V96"/>
  <c r="U97"/>
  <c r="V97"/>
  <c r="U98"/>
  <c r="V98"/>
  <c r="U99"/>
  <c r="V99"/>
  <c r="U100"/>
  <c r="V100"/>
  <c r="U101"/>
  <c r="V101"/>
  <c r="U102"/>
  <c r="V102"/>
  <c r="U103"/>
  <c r="V103"/>
  <c r="U104"/>
  <c r="V104"/>
  <c r="U105"/>
  <c r="V105"/>
  <c r="U106"/>
  <c r="V106"/>
  <c r="U107"/>
  <c r="V107"/>
  <c r="U108"/>
  <c r="V108"/>
  <c r="U109"/>
  <c r="V109"/>
  <c r="U110"/>
  <c r="V110"/>
  <c r="U111"/>
  <c r="V111"/>
  <c r="U112"/>
  <c r="V112"/>
  <c r="U113"/>
  <c r="V113"/>
  <c r="U114"/>
  <c r="V114"/>
  <c r="U115"/>
  <c r="V115"/>
  <c r="U116"/>
  <c r="V116"/>
  <c r="U117"/>
  <c r="V117"/>
  <c r="U118"/>
  <c r="V118"/>
  <c r="U119"/>
  <c r="V119"/>
  <c r="U120"/>
  <c r="V120"/>
  <c r="U121"/>
  <c r="V121"/>
  <c r="U122"/>
  <c r="V122"/>
  <c r="U123"/>
  <c r="V123"/>
  <c r="U124"/>
  <c r="V124"/>
  <c r="U125"/>
  <c r="V125"/>
  <c r="U126"/>
  <c r="V126"/>
  <c r="U127"/>
  <c r="V127"/>
  <c r="U128"/>
  <c r="V128"/>
  <c r="U129"/>
  <c r="V129"/>
  <c r="U130"/>
  <c r="V130"/>
  <c r="U131"/>
  <c r="V131"/>
  <c r="U132"/>
  <c r="V132"/>
  <c r="U133"/>
  <c r="V133"/>
  <c r="U134"/>
  <c r="V134"/>
  <c r="U135"/>
  <c r="V135"/>
  <c r="U136"/>
  <c r="V136"/>
  <c r="U137"/>
  <c r="V137"/>
  <c r="U138"/>
  <c r="V138"/>
  <c r="U139"/>
  <c r="V139"/>
  <c r="U140"/>
  <c r="V140"/>
  <c r="U141"/>
  <c r="V141"/>
  <c r="U142"/>
  <c r="V142"/>
  <c r="U143"/>
  <c r="V143"/>
  <c r="U144"/>
  <c r="V144"/>
  <c r="U145"/>
  <c r="V145"/>
  <c r="U146"/>
  <c r="V146"/>
  <c r="U147"/>
  <c r="V147"/>
  <c r="U148"/>
  <c r="V148"/>
  <c r="U149"/>
  <c r="V149"/>
  <c r="U150"/>
  <c r="V150"/>
  <c r="U151"/>
  <c r="V151"/>
  <c r="U152"/>
  <c r="V152"/>
  <c r="U153"/>
  <c r="V153"/>
  <c r="U154"/>
  <c r="V154"/>
  <c r="U155"/>
  <c r="V155"/>
  <c r="U156"/>
  <c r="V156"/>
  <c r="U157"/>
  <c r="V157"/>
  <c r="U158"/>
  <c r="V158"/>
  <c r="U159"/>
  <c r="V159"/>
  <c r="U160"/>
  <c r="V160"/>
  <c r="U161"/>
  <c r="V161"/>
  <c r="U162"/>
  <c r="V162"/>
  <c r="U163"/>
  <c r="V163"/>
  <c r="U164"/>
  <c r="V164"/>
  <c r="U165"/>
  <c r="V165"/>
  <c r="U166"/>
  <c r="V166"/>
  <c r="U167"/>
  <c r="V167"/>
  <c r="U168"/>
  <c r="V168"/>
  <c r="U169"/>
  <c r="V169"/>
  <c r="U170"/>
  <c r="V170"/>
  <c r="U171"/>
  <c r="V171"/>
  <c r="U172"/>
  <c r="V172"/>
  <c r="U173"/>
  <c r="V173"/>
  <c r="U174"/>
  <c r="V174"/>
  <c r="U175"/>
  <c r="V175"/>
  <c r="U176"/>
  <c r="V176"/>
  <c r="U177"/>
  <c r="V177"/>
  <c r="U178"/>
  <c r="V178"/>
  <c r="U179"/>
  <c r="V179"/>
  <c r="U180"/>
  <c r="V180"/>
  <c r="U181"/>
  <c r="V181"/>
  <c r="U182"/>
  <c r="V182"/>
  <c r="U183"/>
  <c r="V183"/>
  <c r="U184"/>
  <c r="V184"/>
  <c r="U185"/>
  <c r="V185"/>
  <c r="U186"/>
  <c r="V186"/>
  <c r="U187"/>
  <c r="V187"/>
  <c r="U188"/>
  <c r="V188"/>
  <c r="U189"/>
  <c r="V189"/>
  <c r="U190"/>
  <c r="V190"/>
  <c r="U191"/>
  <c r="V191"/>
  <c r="U192"/>
  <c r="V192"/>
  <c r="U193"/>
  <c r="V193"/>
  <c r="U194"/>
  <c r="V194"/>
  <c r="U195"/>
  <c r="V195"/>
  <c r="U196"/>
  <c r="V196"/>
  <c r="U197"/>
  <c r="V197"/>
  <c r="U198"/>
  <c r="V198"/>
  <c r="U199"/>
  <c r="V199"/>
  <c r="U200"/>
  <c r="V200"/>
  <c r="U201"/>
  <c r="V201"/>
  <c r="U202"/>
  <c r="V202"/>
  <c r="U203"/>
  <c r="V203"/>
  <c r="U204"/>
  <c r="V204"/>
  <c r="U205"/>
  <c r="V205"/>
  <c r="U206"/>
  <c r="V206"/>
  <c r="U207"/>
  <c r="V207"/>
  <c r="U208"/>
  <c r="V208"/>
  <c r="U209"/>
  <c r="V209"/>
  <c r="U210"/>
  <c r="V210"/>
  <c r="U211"/>
  <c r="V211"/>
  <c r="U212"/>
  <c r="V212"/>
  <c r="U213"/>
  <c r="V213"/>
  <c r="U214"/>
  <c r="V214"/>
  <c r="U215"/>
  <c r="V215"/>
  <c r="U216"/>
  <c r="V216"/>
  <c r="U217"/>
  <c r="V217"/>
  <c r="U218"/>
  <c r="V218"/>
  <c r="U219"/>
  <c r="V219"/>
  <c r="U220"/>
  <c r="V220"/>
  <c r="U221"/>
  <c r="V221"/>
  <c r="U222"/>
  <c r="V222"/>
  <c r="U223"/>
  <c r="V223"/>
  <c r="U224"/>
  <c r="V224"/>
  <c r="U225"/>
  <c r="V225"/>
  <c r="U226"/>
  <c r="V226"/>
  <c r="U227"/>
  <c r="V227"/>
  <c r="U228"/>
  <c r="V228"/>
  <c r="U229"/>
  <c r="V229"/>
  <c r="U230"/>
  <c r="V230"/>
  <c r="U231"/>
  <c r="V231"/>
  <c r="U232"/>
  <c r="V232"/>
  <c r="U233"/>
  <c r="V233"/>
  <c r="U234"/>
  <c r="V234"/>
  <c r="U235"/>
  <c r="V235"/>
  <c r="U236"/>
  <c r="V236"/>
  <c r="U237"/>
  <c r="V237"/>
  <c r="U238"/>
  <c r="V238"/>
  <c r="U239"/>
  <c r="V239"/>
  <c r="U240"/>
  <c r="V240"/>
  <c r="U241"/>
  <c r="V241"/>
  <c r="U242"/>
  <c r="V242"/>
  <c r="U243"/>
  <c r="V243"/>
  <c r="U244"/>
  <c r="V244"/>
  <c r="U245"/>
  <c r="V245"/>
  <c r="U246"/>
  <c r="V246"/>
  <c r="U247"/>
  <c r="V247"/>
  <c r="U248"/>
  <c r="V248"/>
  <c r="U249"/>
  <c r="V249"/>
  <c r="U250"/>
  <c r="V250"/>
  <c r="U251"/>
  <c r="V251"/>
  <c r="U252"/>
  <c r="V252"/>
  <c r="U253"/>
  <c r="V253"/>
  <c r="U254"/>
  <c r="V254"/>
  <c r="U255"/>
  <c r="V255"/>
  <c r="U256"/>
  <c r="V256"/>
  <c r="U257"/>
  <c r="V257"/>
  <c r="U258"/>
  <c r="V258"/>
  <c r="U259"/>
  <c r="V259"/>
  <c r="U260"/>
  <c r="V260"/>
  <c r="U261"/>
  <c r="V261"/>
  <c r="U262"/>
  <c r="V262"/>
  <c r="U263"/>
  <c r="V263"/>
  <c r="U264"/>
  <c r="V264"/>
  <c r="U265"/>
  <c r="V265"/>
  <c r="U266"/>
  <c r="V266"/>
  <c r="U267"/>
  <c r="V267"/>
  <c r="U268"/>
  <c r="V268"/>
  <c r="U269"/>
  <c r="V269"/>
  <c r="U270"/>
  <c r="V270"/>
  <c r="U271"/>
  <c r="V271"/>
  <c r="U272"/>
  <c r="V272"/>
  <c r="U273"/>
  <c r="V273"/>
  <c r="U274"/>
  <c r="V274"/>
  <c r="U275"/>
  <c r="V275"/>
  <c r="U276"/>
  <c r="V276"/>
  <c r="U277"/>
  <c r="V277"/>
  <c r="U278"/>
  <c r="V278"/>
  <c r="U279"/>
  <c r="V279"/>
  <c r="U280"/>
  <c r="V280"/>
  <c r="U281"/>
  <c r="V281"/>
  <c r="U282"/>
  <c r="V282"/>
  <c r="U283"/>
  <c r="V283"/>
  <c r="U284"/>
  <c r="V284"/>
  <c r="U285"/>
  <c r="V285"/>
  <c r="U286"/>
  <c r="V286"/>
  <c r="U287"/>
  <c r="V287"/>
  <c r="U288"/>
  <c r="V288"/>
  <c r="U289"/>
  <c r="V289"/>
  <c r="U290"/>
  <c r="V290"/>
  <c r="U291"/>
  <c r="V291"/>
  <c r="U292"/>
  <c r="V292"/>
  <c r="U293"/>
  <c r="V293"/>
  <c r="U294"/>
  <c r="V294"/>
  <c r="U295"/>
  <c r="V295"/>
  <c r="U296"/>
  <c r="V296"/>
  <c r="U297"/>
  <c r="V297"/>
  <c r="U298"/>
  <c r="V298"/>
  <c r="U299"/>
  <c r="V299"/>
  <c r="U300"/>
  <c r="V300"/>
  <c r="U301"/>
  <c r="V301"/>
  <c r="U302"/>
  <c r="V302"/>
  <c r="U303"/>
  <c r="V303"/>
  <c r="U304"/>
  <c r="V304"/>
  <c r="U305"/>
  <c r="V305"/>
  <c r="U306"/>
  <c r="V306"/>
  <c r="U307"/>
  <c r="V307"/>
  <c r="U308"/>
  <c r="V308"/>
  <c r="U309"/>
  <c r="V309"/>
  <c r="U310"/>
  <c r="V310"/>
  <c r="U311"/>
  <c r="V311"/>
  <c r="U312"/>
  <c r="U363"/>
  <c r="U364"/>
  <c r="U365"/>
  <c r="U366"/>
  <c r="U367"/>
  <c r="U368"/>
  <c r="U369"/>
  <c r="U374"/>
  <c r="V312"/>
  <c r="V363"/>
  <c r="V364"/>
  <c r="V365"/>
  <c r="V366"/>
  <c r="V367"/>
  <c r="V368"/>
  <c r="V369"/>
  <c r="V374"/>
  <c r="U313"/>
  <c r="V313"/>
  <c r="U314"/>
  <c r="V314"/>
  <c r="U315"/>
  <c r="V315"/>
  <c r="U316"/>
  <c r="V316"/>
  <c r="U317"/>
  <c r="V317"/>
  <c r="U318"/>
  <c r="V318"/>
  <c r="U319"/>
  <c r="V319"/>
  <c r="U320"/>
  <c r="V320"/>
  <c r="U321"/>
  <c r="V321"/>
  <c r="U322"/>
  <c r="V322"/>
  <c r="U323"/>
  <c r="V323"/>
  <c r="U324"/>
  <c r="V324"/>
  <c r="U325"/>
  <c r="V325"/>
  <c r="U326"/>
  <c r="V326"/>
  <c r="U327"/>
  <c r="V327"/>
  <c r="U328"/>
  <c r="V328"/>
  <c r="U329"/>
  <c r="V329"/>
  <c r="U330"/>
  <c r="V330"/>
  <c r="U331"/>
  <c r="V331"/>
  <c r="U332"/>
  <c r="V332"/>
  <c r="U333"/>
  <c r="V333"/>
  <c r="U334"/>
  <c r="V334"/>
  <c r="U335"/>
  <c r="V335"/>
  <c r="U336"/>
  <c r="V336"/>
  <c r="U337"/>
  <c r="V337"/>
  <c r="U338"/>
  <c r="V338"/>
  <c r="U339"/>
  <c r="V339"/>
  <c r="U340"/>
  <c r="V340"/>
  <c r="U341"/>
  <c r="V341"/>
  <c r="U342"/>
  <c r="V342"/>
  <c r="U343"/>
  <c r="V343"/>
  <c r="U344"/>
  <c r="V344"/>
  <c r="U345"/>
  <c r="V345"/>
  <c r="U346"/>
  <c r="V346"/>
  <c r="U347"/>
  <c r="V347"/>
  <c r="U348"/>
  <c r="V348"/>
  <c r="U349"/>
  <c r="V349"/>
  <c r="U350"/>
  <c r="V350"/>
  <c r="U351"/>
  <c r="V351"/>
  <c r="U352"/>
  <c r="V352"/>
  <c r="U353"/>
  <c r="V353"/>
  <c r="U354"/>
  <c r="V354"/>
  <c r="U355"/>
  <c r="V355"/>
  <c r="U356"/>
  <c r="V356"/>
  <c r="U357"/>
  <c r="V357"/>
  <c r="U358"/>
  <c r="V358"/>
  <c r="U359"/>
  <c r="V359"/>
  <c r="U360"/>
  <c r="V360"/>
  <c r="U361"/>
  <c r="V361"/>
  <c r="U362"/>
  <c r="V362"/>
  <c r="V4"/>
  <c r="U4"/>
  <c r="U371"/>
  <c r="V371"/>
  <c r="AZ40" i="2"/>
  <c r="BA40"/>
  <c r="BB40"/>
  <c r="AZ42"/>
  <c r="BA42"/>
  <c r="BB42"/>
  <c r="R5" i="18"/>
  <c r="S5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153"/>
  <c r="S153"/>
  <c r="R154"/>
  <c r="S154"/>
  <c r="R155"/>
  <c r="S155"/>
  <c r="R156"/>
  <c r="S156"/>
  <c r="R157"/>
  <c r="S157"/>
  <c r="R158"/>
  <c r="S158"/>
  <c r="R159"/>
  <c r="S159"/>
  <c r="R160"/>
  <c r="S160"/>
  <c r="R161"/>
  <c r="S161"/>
  <c r="R162"/>
  <c r="S162"/>
  <c r="R163"/>
  <c r="S163"/>
  <c r="R164"/>
  <c r="S164"/>
  <c r="R165"/>
  <c r="S165"/>
  <c r="R166"/>
  <c r="S166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R194"/>
  <c r="S194"/>
  <c r="R195"/>
  <c r="S195"/>
  <c r="R196"/>
  <c r="S196"/>
  <c r="R197"/>
  <c r="S197"/>
  <c r="R198"/>
  <c r="S198"/>
  <c r="R199"/>
  <c r="S199"/>
  <c r="R200"/>
  <c r="S200"/>
  <c r="R201"/>
  <c r="S201"/>
  <c r="R202"/>
  <c r="S202"/>
  <c r="R203"/>
  <c r="S203"/>
  <c r="R204"/>
  <c r="S204"/>
  <c r="R205"/>
  <c r="S205"/>
  <c r="R206"/>
  <c r="S206"/>
  <c r="R207"/>
  <c r="S207"/>
  <c r="R208"/>
  <c r="S208"/>
  <c r="R209"/>
  <c r="S209"/>
  <c r="R210"/>
  <c r="S210"/>
  <c r="R211"/>
  <c r="S211"/>
  <c r="R212"/>
  <c r="S212"/>
  <c r="R213"/>
  <c r="S213"/>
  <c r="R214"/>
  <c r="S214"/>
  <c r="R215"/>
  <c r="S215"/>
  <c r="R216"/>
  <c r="S216"/>
  <c r="R217"/>
  <c r="S217"/>
  <c r="R218"/>
  <c r="S218"/>
  <c r="R219"/>
  <c r="S219"/>
  <c r="R220"/>
  <c r="S220"/>
  <c r="R221"/>
  <c r="S221"/>
  <c r="R222"/>
  <c r="S222"/>
  <c r="R223"/>
  <c r="S223"/>
  <c r="R224"/>
  <c r="S224"/>
  <c r="R225"/>
  <c r="S225"/>
  <c r="R226"/>
  <c r="S226"/>
  <c r="R227"/>
  <c r="S227"/>
  <c r="R228"/>
  <c r="S228"/>
  <c r="R229"/>
  <c r="S229"/>
  <c r="R230"/>
  <c r="S230"/>
  <c r="R231"/>
  <c r="S231"/>
  <c r="R232"/>
  <c r="S232"/>
  <c r="R233"/>
  <c r="S233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47"/>
  <c r="S247"/>
  <c r="R248"/>
  <c r="S248"/>
  <c r="R249"/>
  <c r="S249"/>
  <c r="R250"/>
  <c r="S250"/>
  <c r="R251"/>
  <c r="S251"/>
  <c r="R252"/>
  <c r="S252"/>
  <c r="R253"/>
  <c r="S253"/>
  <c r="R254"/>
  <c r="S254"/>
  <c r="R255"/>
  <c r="S255"/>
  <c r="R256"/>
  <c r="S256"/>
  <c r="R257"/>
  <c r="S257"/>
  <c r="R258"/>
  <c r="S258"/>
  <c r="R259"/>
  <c r="S259"/>
  <c r="R260"/>
  <c r="S260"/>
  <c r="R261"/>
  <c r="S261"/>
  <c r="R262"/>
  <c r="S262"/>
  <c r="R263"/>
  <c r="S263"/>
  <c r="R264"/>
  <c r="S264"/>
  <c r="R265"/>
  <c r="S265"/>
  <c r="R266"/>
  <c r="S266"/>
  <c r="R267"/>
  <c r="S267"/>
  <c r="R268"/>
  <c r="S268"/>
  <c r="R269"/>
  <c r="S269"/>
  <c r="R270"/>
  <c r="S270"/>
  <c r="R271"/>
  <c r="S271"/>
  <c r="R272"/>
  <c r="S272"/>
  <c r="R273"/>
  <c r="S273"/>
  <c r="R274"/>
  <c r="S274"/>
  <c r="R275"/>
  <c r="S275"/>
  <c r="R276"/>
  <c r="S276"/>
  <c r="R277"/>
  <c r="S277"/>
  <c r="R278"/>
  <c r="S278"/>
  <c r="R279"/>
  <c r="S279"/>
  <c r="R280"/>
  <c r="S280"/>
  <c r="R281"/>
  <c r="S281"/>
  <c r="R282"/>
  <c r="S282"/>
  <c r="R283"/>
  <c r="S283"/>
  <c r="R284"/>
  <c r="S284"/>
  <c r="R285"/>
  <c r="S285"/>
  <c r="R286"/>
  <c r="S286"/>
  <c r="R287"/>
  <c r="S287"/>
  <c r="R288"/>
  <c r="S288"/>
  <c r="R289"/>
  <c r="S289"/>
  <c r="R290"/>
  <c r="S290"/>
  <c r="R291"/>
  <c r="S291"/>
  <c r="R292"/>
  <c r="S292"/>
  <c r="R293"/>
  <c r="S293"/>
  <c r="R294"/>
  <c r="S294"/>
  <c r="R295"/>
  <c r="S295"/>
  <c r="R296"/>
  <c r="S296"/>
  <c r="R297"/>
  <c r="S297"/>
  <c r="R298"/>
  <c r="S298"/>
  <c r="R299"/>
  <c r="S299"/>
  <c r="R300"/>
  <c r="S300"/>
  <c r="R301"/>
  <c r="S301"/>
  <c r="R302"/>
  <c r="S302"/>
  <c r="R303"/>
  <c r="S303"/>
  <c r="R304"/>
  <c r="S304"/>
  <c r="R305"/>
  <c r="S305"/>
  <c r="R306"/>
  <c r="S306"/>
  <c r="R307"/>
  <c r="S307"/>
  <c r="R308"/>
  <c r="S308"/>
  <c r="R309"/>
  <c r="S309"/>
  <c r="R310"/>
  <c r="S310"/>
  <c r="R311"/>
  <c r="S311"/>
  <c r="R312"/>
  <c r="S312"/>
  <c r="R313"/>
  <c r="S313"/>
  <c r="R314"/>
  <c r="S314"/>
  <c r="R315"/>
  <c r="S315"/>
  <c r="R316"/>
  <c r="S316"/>
  <c r="R317"/>
  <c r="S317"/>
  <c r="R318"/>
  <c r="S318"/>
  <c r="R319"/>
  <c r="S319"/>
  <c r="R320"/>
  <c r="S320"/>
  <c r="R321"/>
  <c r="S321"/>
  <c r="R322"/>
  <c r="S322"/>
  <c r="R323"/>
  <c r="S323"/>
  <c r="R324"/>
  <c r="S324"/>
  <c r="R325"/>
  <c r="S325"/>
  <c r="R326"/>
  <c r="S326"/>
  <c r="R327"/>
  <c r="S327"/>
  <c r="R328"/>
  <c r="S328"/>
  <c r="R329"/>
  <c r="S329"/>
  <c r="R330"/>
  <c r="S330"/>
  <c r="R331"/>
  <c r="S331"/>
  <c r="R332"/>
  <c r="S332"/>
  <c r="R333"/>
  <c r="S333"/>
  <c r="R334"/>
  <c r="S334"/>
  <c r="R335"/>
  <c r="S335"/>
  <c r="R336"/>
  <c r="S336"/>
  <c r="R337"/>
  <c r="S337"/>
  <c r="R338"/>
  <c r="S338"/>
  <c r="R339"/>
  <c r="S339"/>
  <c r="R340"/>
  <c r="S340"/>
  <c r="R341"/>
  <c r="S341"/>
  <c r="R342"/>
  <c r="S342"/>
  <c r="R343"/>
  <c r="S343"/>
  <c r="R344"/>
  <c r="S344"/>
  <c r="R345"/>
  <c r="S345"/>
  <c r="R346"/>
  <c r="S346"/>
  <c r="R347"/>
  <c r="S347"/>
  <c r="R348"/>
  <c r="S348"/>
  <c r="R349"/>
  <c r="S349"/>
  <c r="R350"/>
  <c r="S350"/>
  <c r="R351"/>
  <c r="S351"/>
  <c r="R352"/>
  <c r="S352"/>
  <c r="R353"/>
  <c r="S353"/>
  <c r="R354"/>
  <c r="S354"/>
  <c r="R355"/>
  <c r="S355"/>
  <c r="R356"/>
  <c r="S356"/>
  <c r="R357"/>
  <c r="S357"/>
  <c r="R358"/>
  <c r="S358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S4"/>
  <c r="R4"/>
  <c r="R374"/>
  <c r="E57" i="17"/>
  <c r="E56" s="1"/>
  <c r="S375" i="18"/>
  <c r="E54" i="17"/>
  <c r="E53" s="1"/>
  <c r="R371" i="18"/>
  <c r="S374"/>
  <c r="E59" i="17"/>
  <c r="E58" s="1"/>
  <c r="R375" i="18"/>
  <c r="E52" i="17"/>
  <c r="E51"/>
  <c r="Q375"/>
  <c r="C374" i="18"/>
  <c r="D374"/>
  <c r="E374"/>
  <c r="E25" i="17"/>
  <c r="F374" i="18"/>
  <c r="H374"/>
  <c r="E28" i="17"/>
  <c r="C375" i="18"/>
  <c r="D375"/>
  <c r="E375"/>
  <c r="E10" i="17"/>
  <c r="F375" i="18"/>
  <c r="H375"/>
  <c r="J375"/>
  <c r="J374"/>
  <c r="E13" i="17"/>
  <c r="AF40" i="2"/>
  <c r="AF42"/>
  <c r="E6" i="17"/>
  <c r="E7"/>
  <c r="E5"/>
  <c r="J372" i="18"/>
  <c r="E12" i="17" s="1"/>
  <c r="J371" i="18"/>
  <c r="E27" i="17" s="1"/>
  <c r="R372" i="18"/>
  <c r="S372"/>
  <c r="S371"/>
  <c r="Y40" i="2"/>
  <c r="Y42"/>
  <c r="AY40"/>
  <c r="BC40"/>
  <c r="BD40"/>
  <c r="AY42"/>
  <c r="BC42"/>
  <c r="BD42"/>
  <c r="AV40"/>
  <c r="AV42"/>
  <c r="AB40"/>
  <c r="AB42"/>
  <c r="C42"/>
  <c r="D42"/>
  <c r="E42"/>
  <c r="F42"/>
  <c r="G42"/>
  <c r="H42"/>
  <c r="I42"/>
  <c r="J42"/>
  <c r="K42"/>
  <c r="L42"/>
  <c r="M42"/>
  <c r="N42"/>
  <c r="O42"/>
  <c r="P42"/>
  <c r="R42"/>
  <c r="S42"/>
  <c r="T42"/>
  <c r="U42"/>
  <c r="V42"/>
  <c r="W42"/>
  <c r="X42"/>
  <c r="Z42"/>
  <c r="AA42"/>
  <c r="AC42"/>
  <c r="AD42"/>
  <c r="AE42"/>
  <c r="AG42"/>
  <c r="AI42"/>
  <c r="AJ42"/>
  <c r="AK42"/>
  <c r="AL42"/>
  <c r="AM42"/>
  <c r="AN42"/>
  <c r="AO42"/>
  <c r="AP42"/>
  <c r="AR42"/>
  <c r="AQ42"/>
  <c r="AS42"/>
  <c r="AT42"/>
  <c r="AU42"/>
  <c r="AW42"/>
  <c r="AX42"/>
  <c r="B2"/>
  <c r="BT19" s="1"/>
  <c r="BL40"/>
  <c r="BM1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38"/>
  <c r="AX40"/>
  <c r="AR40"/>
  <c r="AQ40"/>
  <c r="AS40"/>
  <c r="AT40"/>
  <c r="AU40"/>
  <c r="AW40"/>
  <c r="AI40"/>
  <c r="AJ40"/>
  <c r="AK40"/>
  <c r="AL40"/>
  <c r="AM40"/>
  <c r="Z40"/>
  <c r="AA40"/>
  <c r="AC40"/>
  <c r="AD40"/>
  <c r="AE40"/>
  <c r="AG40"/>
  <c r="K40"/>
  <c r="L40"/>
  <c r="M40"/>
  <c r="N40"/>
  <c r="O40"/>
  <c r="P40"/>
  <c r="R40"/>
  <c r="S40"/>
  <c r="T40"/>
  <c r="U40"/>
  <c r="V40"/>
  <c r="W40"/>
  <c r="X40"/>
  <c r="F40"/>
  <c r="G40"/>
  <c r="H40"/>
  <c r="I40"/>
  <c r="J40"/>
  <c r="C40"/>
  <c r="D40"/>
  <c r="B38"/>
  <c r="BJ11"/>
  <c r="BJ12"/>
  <c r="BJ13"/>
  <c r="BJ14"/>
  <c r="BW14" s="1"/>
  <c r="BJ15"/>
  <c r="BW15" s="1"/>
  <c r="BJ16"/>
  <c r="BJ17"/>
  <c r="BJ18"/>
  <c r="BJ19"/>
  <c r="BJ20"/>
  <c r="BW11" s="1"/>
  <c r="BJ21"/>
  <c r="BW12" s="1"/>
  <c r="BJ22"/>
  <c r="BJ23"/>
  <c r="BW26" s="1"/>
  <c r="BJ24"/>
  <c r="BW23" s="1"/>
  <c r="BJ25"/>
  <c r="BW32" s="1"/>
  <c r="BJ26"/>
  <c r="BJ27"/>
  <c r="BJ28"/>
  <c r="BJ29"/>
  <c r="BW34" s="1"/>
  <c r="BJ30"/>
  <c r="BJ31"/>
  <c r="BW35" s="1"/>
  <c r="BJ32"/>
  <c r="BW27" s="1"/>
  <c r="BJ33"/>
  <c r="BW36" s="1"/>
  <c r="BJ34"/>
  <c r="BW21" s="1"/>
  <c r="BJ35"/>
  <c r="BW30" s="1"/>
  <c r="BJ36"/>
  <c r="BJ37"/>
  <c r="BW38" s="1"/>
  <c r="BJ38"/>
  <c r="BJ10"/>
  <c r="BW10" s="1"/>
  <c r="B37"/>
  <c r="BN37" s="1"/>
  <c r="J38" i="1"/>
  <c r="B36" i="2"/>
  <c r="BN36" s="1"/>
  <c r="B35"/>
  <c r="B34"/>
  <c r="B33"/>
  <c r="BN33" s="1"/>
  <c r="B32"/>
  <c r="B31"/>
  <c r="BN31" s="1"/>
  <c r="B30"/>
  <c r="B29"/>
  <c r="BN29" s="1"/>
  <c r="B28"/>
  <c r="BN28" s="1"/>
  <c r="B27"/>
  <c r="B26"/>
  <c r="B25"/>
  <c r="BN25" s="1"/>
  <c r="B24"/>
  <c r="B23"/>
  <c r="B22"/>
  <c r="B21"/>
  <c r="B20"/>
  <c r="B19"/>
  <c r="B18"/>
  <c r="B17"/>
  <c r="B16"/>
  <c r="B15"/>
  <c r="B14"/>
  <c r="B13"/>
  <c r="B12"/>
  <c r="B11"/>
  <c r="AN40"/>
  <c r="AO40"/>
  <c r="AP40"/>
  <c r="BG40"/>
  <c r="E40"/>
  <c r="J39" i="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11"/>
  <c r="AH42" i="2"/>
  <c r="AH40"/>
  <c r="B10"/>
  <c r="B40" l="1"/>
  <c r="E3" i="17" s="1"/>
  <c r="BW17" i="2"/>
  <c r="BW20"/>
  <c r="BW31"/>
  <c r="BW29"/>
  <c r="BW24"/>
  <c r="BW18"/>
  <c r="BW19"/>
  <c r="BW37"/>
  <c r="BW33"/>
  <c r="BW13"/>
  <c r="BW28"/>
  <c r="BW25"/>
  <c r="BW16"/>
  <c r="BW22"/>
  <c r="BI25"/>
  <c r="BV32" s="1"/>
  <c r="BI17"/>
  <c r="BI21"/>
  <c r="BV12" s="1"/>
  <c r="BI29"/>
  <c r="BV34" s="1"/>
  <c r="BI18"/>
  <c r="BI30"/>
  <c r="BV25" s="1"/>
  <c r="BI37"/>
  <c r="BV38" s="1"/>
  <c r="B42"/>
  <c r="E4" i="17" s="1"/>
  <c r="BI14" i="2"/>
  <c r="BV14" s="1"/>
  <c r="BI11"/>
  <c r="BV19" s="1"/>
  <c r="BI26"/>
  <c r="BV16" s="1"/>
  <c r="BI33"/>
  <c r="BV36" s="1"/>
  <c r="BI12"/>
  <c r="BV24" s="1"/>
  <c r="BI10"/>
  <c r="BV10" s="1"/>
  <c r="BI35"/>
  <c r="BI13"/>
  <c r="BV29" s="1"/>
  <c r="BI38"/>
  <c r="BV28" s="1"/>
  <c r="BI24"/>
  <c r="BV23" s="1"/>
  <c r="BI22"/>
  <c r="BI16"/>
  <c r="BV13" s="1"/>
  <c r="BI28"/>
  <c r="BV33" s="1"/>
  <c r="BI32"/>
  <c r="BV27" s="1"/>
  <c r="BI27"/>
  <c r="BV31" s="1"/>
  <c r="BI20"/>
  <c r="BV11" s="1"/>
  <c r="BI34"/>
  <c r="BV21" s="1"/>
  <c r="BI19"/>
  <c r="BV18" s="1"/>
  <c r="BI23"/>
  <c r="BV26" s="1"/>
  <c r="BI36"/>
  <c r="BV37" s="1"/>
  <c r="BI15"/>
  <c r="BV15" s="1"/>
  <c r="BI31"/>
  <c r="BV35" s="1"/>
  <c r="BT21"/>
  <c r="BT32"/>
  <c r="BT27"/>
  <c r="BT24"/>
  <c r="BT26"/>
  <c r="BT25"/>
  <c r="BT12"/>
  <c r="BT33"/>
  <c r="BT30"/>
  <c r="BN1"/>
  <c r="BT16"/>
  <c r="BT36"/>
  <c r="BT20"/>
  <c r="BT13"/>
  <c r="BT23"/>
  <c r="BT35"/>
  <c r="BT15"/>
  <c r="BT22"/>
  <c r="E2" i="17"/>
  <c r="BT14" i="2"/>
  <c r="BT29"/>
  <c r="BT18"/>
  <c r="BT10"/>
  <c r="BT28"/>
  <c r="BT17"/>
  <c r="BT34"/>
  <c r="BT38"/>
  <c r="BT37"/>
  <c r="BT11"/>
  <c r="BT31"/>
  <c r="BV17" l="1"/>
  <c r="BV30"/>
  <c r="BV22"/>
  <c r="BV20"/>
</calcChain>
</file>

<file path=xl/sharedStrings.xml><?xml version="1.0" encoding="utf-8"?>
<sst xmlns="http://schemas.openxmlformats.org/spreadsheetml/2006/main" count="728" uniqueCount="150">
  <si>
    <t>Week nr:</t>
  </si>
  <si>
    <t>Datum:</t>
  </si>
  <si>
    <t>Begintijd:</t>
  </si>
  <si>
    <t>Eindtijd:</t>
  </si>
  <si>
    <t>Temperatuur ºC:</t>
  </si>
  <si>
    <t>Windkracht(m/s):</t>
  </si>
  <si>
    <t>Bewolking %:</t>
  </si>
  <si>
    <t>Waarnemer(s):</t>
  </si>
  <si>
    <t>Soort</t>
  </si>
  <si>
    <t>Aantal in sectie:</t>
  </si>
  <si>
    <t>Vliegend</t>
  </si>
  <si>
    <t>Drinkend</t>
  </si>
  <si>
    <t>Rustend</t>
  </si>
  <si>
    <t>Op welke planten?</t>
  </si>
  <si>
    <t>Bijzonderheden (ei/rups, m/v)</t>
  </si>
  <si>
    <t>siertuin</t>
  </si>
  <si>
    <t>poel/hei</t>
  </si>
  <si>
    <t>struweel</t>
  </si>
  <si>
    <t>Citroenvlinder</t>
  </si>
  <si>
    <t>Oranjetipje</t>
  </si>
  <si>
    <t>Bont zandoogje</t>
  </si>
  <si>
    <t>Oranje zandoogje</t>
  </si>
  <si>
    <t>Bruin zandoogje</t>
  </si>
  <si>
    <t>Atalanta</t>
  </si>
  <si>
    <t>Dagpauwoog</t>
  </si>
  <si>
    <t>Distelvlinder</t>
  </si>
  <si>
    <t>Gehakkelde aurelia</t>
  </si>
  <si>
    <t>Landkaartje</t>
  </si>
  <si>
    <t>Klein koolwitje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</si>
  <si>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</si>
  <si>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</si>
  <si>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</si>
  <si>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</si>
  <si>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</si>
  <si>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</si>
  <si>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</si>
  <si>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</si>
  <si>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</si>
  <si>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</si>
  <si>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</si>
  <si>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</si>
  <si>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</si>
  <si>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Gamma-uil</t>
  </si>
  <si>
    <t>Sint-jacobsvlinder</t>
  </si>
  <si>
    <t>Kolibrievlinder</t>
  </si>
  <si>
    <t>Totaal</t>
  </si>
  <si>
    <t>Fanny</t>
  </si>
  <si>
    <t>St. Jansvlinder</t>
  </si>
  <si>
    <t>Vlinderstichting</t>
  </si>
  <si>
    <t xml:space="preserve">Vlindertuin Waalre </t>
  </si>
  <si>
    <t>Genormeerd (max = 100)</t>
  </si>
  <si>
    <t>Route 1429</t>
  </si>
  <si>
    <t>norm</t>
  </si>
  <si>
    <t>naar</t>
  </si>
  <si>
    <t>tellingen</t>
  </si>
  <si>
    <t>Phegeavlinder</t>
  </si>
  <si>
    <t>soorten</t>
  </si>
  <si>
    <t>Jaar</t>
  </si>
  <si>
    <t>aantal tellingen</t>
  </si>
  <si>
    <t>aantal vlinders</t>
  </si>
  <si>
    <t>aantal soorten</t>
  </si>
  <si>
    <t>top3</t>
  </si>
  <si>
    <t>datum</t>
  </si>
  <si>
    <t>gem</t>
  </si>
  <si>
    <t>max</t>
  </si>
  <si>
    <t>min</t>
  </si>
  <si>
    <t>min (10cm)</t>
  </si>
  <si>
    <t>richting</t>
  </si>
  <si>
    <t>m/s</t>
  </si>
  <si>
    <t>neerslag</t>
  </si>
  <si>
    <t>(mm)</t>
  </si>
  <si>
    <t>wind (gem)</t>
  </si>
  <si>
    <t>ma</t>
  </si>
  <si>
    <t>di</t>
  </si>
  <si>
    <t>wo</t>
  </si>
  <si>
    <t>do</t>
  </si>
  <si>
    <t>vr</t>
  </si>
  <si>
    <t>za</t>
  </si>
  <si>
    <t>zo</t>
  </si>
  <si>
    <t>MIn</t>
  </si>
  <si>
    <t>temp</t>
  </si>
  <si>
    <t>vorst</t>
  </si>
  <si>
    <t>tijdvak</t>
  </si>
  <si>
    <t>Het weer in Eindhoven volgens het KNMI</t>
  </si>
  <si>
    <t>Harry</t>
  </si>
  <si>
    <t>Wim</t>
  </si>
  <si>
    <t>Hans</t>
  </si>
  <si>
    <t>Magda</t>
  </si>
  <si>
    <t>Mariëtte</t>
  </si>
  <si>
    <t>totaal</t>
  </si>
  <si>
    <t>windrichting</t>
  </si>
  <si>
    <t>Annet</t>
  </si>
  <si>
    <r>
      <t>temperatuur (</t>
    </r>
    <r>
      <rPr>
        <b/>
        <sz val="12"/>
        <rFont val="Calibri"/>
        <family val="2"/>
      </rPr>
      <t>°C)</t>
    </r>
  </si>
  <si>
    <t>gemiddelde temperatuur</t>
  </si>
  <si>
    <t>regenval</t>
  </si>
  <si>
    <t>tijdens de telperiode</t>
  </si>
  <si>
    <t>gemiddelde windsnelheid</t>
  </si>
  <si>
    <t>overheersende windrichting</t>
  </si>
  <si>
    <t>gedurende hele jaar</t>
  </si>
  <si>
    <t>citroenvlinder</t>
  </si>
  <si>
    <t>klein koolwitje</t>
  </si>
  <si>
    <t>gamma-uil</t>
  </si>
  <si>
    <t>atalanta</t>
  </si>
  <si>
    <t>oranje zandoogje</t>
  </si>
  <si>
    <t>oranjetipje</t>
  </si>
  <si>
    <t>bont zandoogje</t>
  </si>
  <si>
    <t>bruin zandoogje</t>
  </si>
  <si>
    <t>dagpauwoog</t>
  </si>
  <si>
    <t>distelvlinder</t>
  </si>
  <si>
    <t>gehakkelde aurelia</t>
  </si>
  <si>
    <t>landkaartje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</si>
  <si>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</si>
  <si>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</si>
  <si>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</si>
  <si>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</si>
  <si>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</si>
  <si>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</si>
  <si>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</si>
  <si>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</si>
  <si>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</si>
  <si>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</si>
  <si>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</si>
  <si>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</si>
  <si>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</si>
  <si>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kolibrievlinder</t>
  </si>
  <si>
    <t>sint-jansvlinder</t>
  </si>
  <si>
    <t>sint-jacobsvlinder</t>
  </si>
  <si>
    <t>phegeavlinder</t>
  </si>
  <si>
    <r>
      <t xml:space="preserve">Temperatuur 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>C:</t>
    </r>
  </si>
  <si>
    <t>Koninginnepage</t>
  </si>
  <si>
    <t>gem windrichting telperiode</t>
  </si>
  <si>
    <t>rekening houdend met windkracht</t>
  </si>
  <si>
    <t>gem windrichting hele jaar</t>
  </si>
  <si>
    <t>alleen richting</t>
  </si>
  <si>
    <t>zonuren</t>
  </si>
  <si>
    <t>zon</t>
  </si>
  <si>
    <t>(uren)</t>
  </si>
  <si>
    <t>windrichting-windkracht</t>
  </si>
  <si>
    <t>gemiddelde temperatuur °C</t>
  </si>
  <si>
    <t>regenval mm</t>
  </si>
  <si>
    <t>gemiddelde windsnelheid m/s</t>
  </si>
  <si>
    <t>genormeerd 52</t>
  </si>
  <si>
    <t>genormeerd 100%</t>
  </si>
  <si>
    <t>VLST</t>
  </si>
  <si>
    <t>gesorteerd</t>
  </si>
  <si>
    <t>Hans en Annet</t>
  </si>
  <si>
    <t>Sint-Jacobsvlinder</t>
  </si>
  <si>
    <t>Sint-Jansvlinder</t>
  </si>
  <si>
    <t>geordend totaal</t>
  </si>
  <si>
    <r>
      <t xml:space="preserve">Het weer </t>
    </r>
    <r>
      <rPr>
        <sz val="12"/>
        <rFont val="Arial"/>
        <family val="2"/>
      </rPr>
      <t>(KNMI Eindhoven)</t>
    </r>
  </si>
</sst>
</file>

<file path=xl/styles.xml><?xml version="1.0" encoding="utf-8"?>
<styleSheet xmlns="http://schemas.openxmlformats.org/spreadsheetml/2006/main">
  <numFmts count="5">
    <numFmt numFmtId="164" formatCode="m/d/yyyy;@"/>
    <numFmt numFmtId="165" formatCode="[$-413]d/mmm;@"/>
    <numFmt numFmtId="166" formatCode="0.0"/>
    <numFmt numFmtId="167" formatCode="0.0000"/>
    <numFmt numFmtId="168" formatCode="0.000"/>
  </numFmts>
  <fonts count="18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color rgb="FF0000CC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Calibri"/>
      <family val="2"/>
    </font>
    <font>
      <b/>
      <sz val="14"/>
      <color rgb="FF0000FF"/>
      <name val="Arial"/>
      <family val="2"/>
    </font>
    <font>
      <b/>
      <vertAlign val="superscript"/>
      <sz val="12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vertical="top" textRotation="180" wrapText="1"/>
    </xf>
    <xf numFmtId="0" fontId="1" fillId="0" borderId="8" xfId="0" applyFont="1" applyBorder="1" applyAlignment="1">
      <alignment vertical="top" textRotation="180" wrapText="1"/>
    </xf>
    <xf numFmtId="0" fontId="0" fillId="0" borderId="4" xfId="0" applyBorder="1" applyAlignment="1">
      <alignment vertical="top" textRotation="180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0" fontId="0" fillId="0" borderId="0" xfId="0" applyNumberFormat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1" fillId="0" borderId="9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0" fontId="7" fillId="0" borderId="0" xfId="0" applyNumberFormat="1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" fillId="0" borderId="0" xfId="0" applyFont="1"/>
    <xf numFmtId="0" fontId="5" fillId="0" borderId="0" xfId="0" applyFont="1" applyBorder="1" applyAlignment="1">
      <alignment vertical="top"/>
    </xf>
    <xf numFmtId="0" fontId="3" fillId="0" borderId="8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1" fillId="2" borderId="0" xfId="0" applyFont="1" applyFill="1" applyAlignment="1">
      <alignment horizontal="center"/>
    </xf>
    <xf numFmtId="1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166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167" fontId="0" fillId="0" borderId="0" xfId="0" applyNumberFormat="1" applyAlignment="1">
      <alignment vertical="center" wrapText="1"/>
    </xf>
    <xf numFmtId="166" fontId="7" fillId="0" borderId="0" xfId="0" applyNumberFormat="1" applyFont="1"/>
    <xf numFmtId="168" fontId="0" fillId="0" borderId="0" xfId="0" applyNumberFormat="1"/>
    <xf numFmtId="1" fontId="7" fillId="0" borderId="0" xfId="0" applyNumberFormat="1" applyFont="1"/>
    <xf numFmtId="0" fontId="12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/>
    <xf numFmtId="0" fontId="15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17" fillId="4" borderId="15" xfId="0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66" fontId="3" fillId="4" borderId="0" xfId="0" applyNumberFormat="1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6" fontId="0" fillId="5" borderId="0" xfId="0" applyNumberFormat="1" applyFill="1" applyAlignment="1">
      <alignment horizontal="center" vertical="center" wrapText="1"/>
    </xf>
    <xf numFmtId="166" fontId="0" fillId="6" borderId="0" xfId="0" applyNumberForma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colors>
    <mruColors>
      <color rgb="FF993366"/>
      <color rgb="FF9999FF"/>
      <color rgb="FF666699"/>
      <color rgb="FFFF6600"/>
      <color rgb="FFFF9900"/>
      <color rgb="FFFFCC00"/>
      <color rgb="FF000080"/>
      <color rgb="FFCCCCFF"/>
      <color rgb="FF0066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hartsheet" Target="chartsheets/sheet17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20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5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chartsheet" Target="chartsheets/sheet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worksheet" Target="worksheets/sheet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19" Type="http://schemas.openxmlformats.org/officeDocument/2006/relationships/chartsheet" Target="chartsheets/sheet18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hartsheet" Target="chartsheets/sheet21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image" Target="../media/image1.pn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image" Target="../media/image1.png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image" Target="../media/image1.png"/></Relationships>
</file>

<file path=xl/charts/_rels/chart30.xml.rels><?xml version="1.0" encoding="UTF-8" standalone="yes"?>
<Relationships xmlns="http://schemas.openxmlformats.org/package/2006/relationships"><Relationship Id="rId3" Type="http://schemas.microsoft.com/office/2011/relationships/chartStyle" Target="style15.xml"/><Relationship Id="rId2" Type="http://schemas.microsoft.com/office/2011/relationships/chartColorStyle" Target="colors15.xml"/><Relationship Id="rId1" Type="http://schemas.openxmlformats.org/officeDocument/2006/relationships/image" Target="../media/image1.png"/></Relationships>
</file>

<file path=xl/charts/_rels/chart31.xml.rels><?xml version="1.0" encoding="UTF-8" standalone="yes"?>
<Relationships xmlns="http://schemas.openxmlformats.org/package/2006/relationships"><Relationship Id="rId3" Type="http://schemas.microsoft.com/office/2011/relationships/chartStyle" Target="style16.xml"/><Relationship Id="rId2" Type="http://schemas.microsoft.com/office/2011/relationships/chartColorStyle" Target="colors16.xml"/><Relationship Id="rId1" Type="http://schemas.openxmlformats.org/officeDocument/2006/relationships/image" Target="../media/image1.png"/></Relationships>
</file>

<file path=xl/charts/_rels/chart32.xml.rels><?xml version="1.0" encoding="UTF-8" standalone="yes"?>
<Relationships xmlns="http://schemas.openxmlformats.org/package/2006/relationships"><Relationship Id="rId3" Type="http://schemas.microsoft.com/office/2011/relationships/chartStyle" Target="style17.xml"/><Relationship Id="rId2" Type="http://schemas.microsoft.com/office/2011/relationships/chartColorStyle" Target="colors17.xml"/><Relationship Id="rId1" Type="http://schemas.openxmlformats.org/officeDocument/2006/relationships/image" Target="../media/image1.png"/></Relationships>
</file>

<file path=xl/charts/_rels/chart33.xml.rels><?xml version="1.0" encoding="UTF-8" standalone="yes"?>
<Relationships xmlns="http://schemas.openxmlformats.org/package/2006/relationships"><Relationship Id="rId3" Type="http://schemas.microsoft.com/office/2011/relationships/chartStyle" Target="style18.xml"/><Relationship Id="rId2" Type="http://schemas.microsoft.com/office/2011/relationships/chartColorStyle" Target="colors18.xml"/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image" Target="../media/image1.png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7.xml"/><Relationship Id="rId2" Type="http://schemas.microsoft.com/office/2011/relationships/chartColorStyle" Target="colors7.xml"/><Relationship Id="rId1" Type="http://schemas.openxmlformats.org/officeDocument/2006/relationships/image" Target="../media/image1.png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Style" Target="style8.xml"/><Relationship Id="rId2" Type="http://schemas.microsoft.com/office/2011/relationships/chartColorStyle" Target="colors8.xml"/><Relationship Id="rId1" Type="http://schemas.openxmlformats.org/officeDocument/2006/relationships/image" Target="../media/image1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vjtj!$E$51:$E$52</c:f>
              <c:numCache>
                <c:formatCode>0.000</c:formatCode>
                <c:ptCount val="2"/>
                <c:pt idx="0">
                  <c:v>-1.0574249006654572</c:v>
                </c:pt>
                <c:pt idx="1">
                  <c:v>1.0574249006654572</c:v>
                </c:pt>
              </c:numCache>
            </c:numRef>
          </c:xVal>
          <c:yVal>
            <c:numRef>
              <c:f>vjtj!$E$53:$E$54</c:f>
              <c:numCache>
                <c:formatCode>0.000</c:formatCode>
                <c:ptCount val="2"/>
                <c:pt idx="0">
                  <c:v>-0.72503026611913479</c:v>
                </c:pt>
                <c:pt idx="1">
                  <c:v>0.72503026611913479</c:v>
                </c:pt>
              </c:numCache>
            </c:numRef>
          </c:yVal>
        </c:ser>
        <c:dLbls/>
        <c:axId val="105779200"/>
        <c:axId val="105780736"/>
      </c:scatterChart>
      <c:valAx>
        <c:axId val="105779200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5780736"/>
        <c:crosses val="autoZero"/>
        <c:crossBetween val="midCat"/>
        <c:majorUnit val="5"/>
        <c:minorUnit val="5"/>
      </c:valAx>
      <c:valAx>
        <c:axId val="105780736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577920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Het weer in Eindhoven 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 volgens het KNMI</a:t>
            </a:r>
          </a:p>
        </c:rich>
      </c:tx>
      <c:layout>
        <c:manualLayout>
          <c:xMode val="edge"/>
          <c:yMode val="edge"/>
          <c:x val="0.11685625646328854"/>
          <c:y val="8.1355932203389839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41"/>
          <c:h val="0.86527301036522974"/>
        </c:manualLayout>
      </c:layout>
      <c:barChart>
        <c:barDir val="col"/>
        <c:grouping val="clustered"/>
        <c:ser>
          <c:idx val="1"/>
          <c:order val="0"/>
          <c:tx>
            <c:strRef>
              <c:f>KNMI!$I$2</c:f>
              <c:strCache>
                <c:ptCount val="1"/>
                <c:pt idx="0">
                  <c:v>zon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FFFF00"/>
              </a:solidFill>
              <a:prstDash val="solid"/>
            </a:ln>
          </c:spPr>
          <c:dPt>
            <c:idx val="172"/>
          </c:dPt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KNMI!$I$4:$I$369</c:f>
              <c:numCache>
                <c:formatCode>0.0</c:formatCode>
                <c:ptCount val="366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0.8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  <c:pt idx="7">
                  <c:v>6.9</c:v>
                </c:pt>
                <c:pt idx="8">
                  <c:v>1.3</c:v>
                </c:pt>
                <c:pt idx="9">
                  <c:v>5.7</c:v>
                </c:pt>
                <c:pt idx="10">
                  <c:v>0.2</c:v>
                </c:pt>
                <c:pt idx="11">
                  <c:v>1.4</c:v>
                </c:pt>
                <c:pt idx="12">
                  <c:v>1</c:v>
                </c:pt>
                <c:pt idx="13">
                  <c:v>2.2000000000000002</c:v>
                </c:pt>
                <c:pt idx="14">
                  <c:v>0</c:v>
                </c:pt>
                <c:pt idx="15">
                  <c:v>5.5</c:v>
                </c:pt>
                <c:pt idx="16">
                  <c:v>6.9</c:v>
                </c:pt>
                <c:pt idx="17">
                  <c:v>7.5</c:v>
                </c:pt>
                <c:pt idx="18">
                  <c:v>6.8</c:v>
                </c:pt>
                <c:pt idx="19">
                  <c:v>0.4</c:v>
                </c:pt>
                <c:pt idx="20">
                  <c:v>3.4</c:v>
                </c:pt>
                <c:pt idx="21">
                  <c:v>3.9</c:v>
                </c:pt>
                <c:pt idx="22">
                  <c:v>0</c:v>
                </c:pt>
                <c:pt idx="23">
                  <c:v>0</c:v>
                </c:pt>
                <c:pt idx="24">
                  <c:v>7.3</c:v>
                </c:pt>
                <c:pt idx="25">
                  <c:v>2.6</c:v>
                </c:pt>
                <c:pt idx="26">
                  <c:v>0</c:v>
                </c:pt>
                <c:pt idx="27">
                  <c:v>7.5</c:v>
                </c:pt>
                <c:pt idx="28">
                  <c:v>0</c:v>
                </c:pt>
                <c:pt idx="29">
                  <c:v>0.2</c:v>
                </c:pt>
                <c:pt idx="30">
                  <c:v>0.4</c:v>
                </c:pt>
                <c:pt idx="31">
                  <c:v>0</c:v>
                </c:pt>
                <c:pt idx="32">
                  <c:v>0.5</c:v>
                </c:pt>
                <c:pt idx="33">
                  <c:v>5.6</c:v>
                </c:pt>
                <c:pt idx="34">
                  <c:v>0.7</c:v>
                </c:pt>
                <c:pt idx="35">
                  <c:v>0</c:v>
                </c:pt>
                <c:pt idx="36">
                  <c:v>1</c:v>
                </c:pt>
                <c:pt idx="37">
                  <c:v>4.2</c:v>
                </c:pt>
                <c:pt idx="38">
                  <c:v>3.2</c:v>
                </c:pt>
                <c:pt idx="39">
                  <c:v>0</c:v>
                </c:pt>
                <c:pt idx="40">
                  <c:v>3.3</c:v>
                </c:pt>
                <c:pt idx="41">
                  <c:v>7.1</c:v>
                </c:pt>
                <c:pt idx="42">
                  <c:v>3.4</c:v>
                </c:pt>
                <c:pt idx="43">
                  <c:v>1.3</c:v>
                </c:pt>
                <c:pt idx="44">
                  <c:v>0</c:v>
                </c:pt>
                <c:pt idx="45">
                  <c:v>5.9</c:v>
                </c:pt>
                <c:pt idx="46">
                  <c:v>9.1</c:v>
                </c:pt>
                <c:pt idx="47">
                  <c:v>9.1</c:v>
                </c:pt>
                <c:pt idx="48">
                  <c:v>5.0999999999999996</c:v>
                </c:pt>
                <c:pt idx="49">
                  <c:v>5.8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3.7</c:v>
                </c:pt>
                <c:pt idx="54">
                  <c:v>6.4</c:v>
                </c:pt>
                <c:pt idx="55">
                  <c:v>3.1</c:v>
                </c:pt>
                <c:pt idx="56">
                  <c:v>1.3</c:v>
                </c:pt>
                <c:pt idx="57">
                  <c:v>9.6999999999999993</c:v>
                </c:pt>
                <c:pt idx="58">
                  <c:v>9</c:v>
                </c:pt>
                <c:pt idx="59">
                  <c:v>9.9</c:v>
                </c:pt>
                <c:pt idx="60">
                  <c:v>0.2</c:v>
                </c:pt>
                <c:pt idx="61">
                  <c:v>4.5</c:v>
                </c:pt>
                <c:pt idx="62">
                  <c:v>5.3</c:v>
                </c:pt>
                <c:pt idx="63">
                  <c:v>1</c:v>
                </c:pt>
                <c:pt idx="64">
                  <c:v>3</c:v>
                </c:pt>
                <c:pt idx="65">
                  <c:v>2.2999999999999998</c:v>
                </c:pt>
                <c:pt idx="66">
                  <c:v>3.1</c:v>
                </c:pt>
                <c:pt idx="67">
                  <c:v>3.5</c:v>
                </c:pt>
                <c:pt idx="68">
                  <c:v>3.6</c:v>
                </c:pt>
                <c:pt idx="69">
                  <c:v>10.3</c:v>
                </c:pt>
                <c:pt idx="70">
                  <c:v>9.5</c:v>
                </c:pt>
                <c:pt idx="71">
                  <c:v>10.5</c:v>
                </c:pt>
                <c:pt idx="72">
                  <c:v>10.9</c:v>
                </c:pt>
                <c:pt idx="73">
                  <c:v>10.9</c:v>
                </c:pt>
                <c:pt idx="74">
                  <c:v>1.7</c:v>
                </c:pt>
                <c:pt idx="75">
                  <c:v>6.8</c:v>
                </c:pt>
                <c:pt idx="76">
                  <c:v>10.9</c:v>
                </c:pt>
                <c:pt idx="77">
                  <c:v>0</c:v>
                </c:pt>
                <c:pt idx="78">
                  <c:v>0</c:v>
                </c:pt>
                <c:pt idx="79">
                  <c:v>2.5</c:v>
                </c:pt>
                <c:pt idx="80">
                  <c:v>0.2</c:v>
                </c:pt>
                <c:pt idx="81">
                  <c:v>2.8</c:v>
                </c:pt>
                <c:pt idx="82">
                  <c:v>1.4</c:v>
                </c:pt>
                <c:pt idx="83">
                  <c:v>0.1</c:v>
                </c:pt>
                <c:pt idx="84">
                  <c:v>0.2</c:v>
                </c:pt>
                <c:pt idx="85">
                  <c:v>10.8</c:v>
                </c:pt>
                <c:pt idx="86">
                  <c:v>4.0999999999999996</c:v>
                </c:pt>
                <c:pt idx="87">
                  <c:v>4.7</c:v>
                </c:pt>
                <c:pt idx="88">
                  <c:v>6.4</c:v>
                </c:pt>
                <c:pt idx="89">
                  <c:v>3.5</c:v>
                </c:pt>
                <c:pt idx="90">
                  <c:v>0</c:v>
                </c:pt>
                <c:pt idx="91">
                  <c:v>10.4</c:v>
                </c:pt>
                <c:pt idx="92">
                  <c:v>1.6</c:v>
                </c:pt>
                <c:pt idx="93">
                  <c:v>6.7</c:v>
                </c:pt>
                <c:pt idx="94">
                  <c:v>7.9</c:v>
                </c:pt>
                <c:pt idx="95">
                  <c:v>1.5</c:v>
                </c:pt>
                <c:pt idx="96">
                  <c:v>1</c:v>
                </c:pt>
                <c:pt idx="97">
                  <c:v>5.6</c:v>
                </c:pt>
                <c:pt idx="98">
                  <c:v>3.9</c:v>
                </c:pt>
                <c:pt idx="99">
                  <c:v>9.1999999999999993</c:v>
                </c:pt>
                <c:pt idx="100">
                  <c:v>10.199999999999999</c:v>
                </c:pt>
                <c:pt idx="101">
                  <c:v>10.6</c:v>
                </c:pt>
                <c:pt idx="102">
                  <c:v>6.4</c:v>
                </c:pt>
                <c:pt idx="103">
                  <c:v>2.6</c:v>
                </c:pt>
                <c:pt idx="104">
                  <c:v>9.9</c:v>
                </c:pt>
                <c:pt idx="105">
                  <c:v>4.7</c:v>
                </c:pt>
                <c:pt idx="106">
                  <c:v>5.4</c:v>
                </c:pt>
                <c:pt idx="107">
                  <c:v>8.3000000000000007</c:v>
                </c:pt>
                <c:pt idx="108">
                  <c:v>6.8</c:v>
                </c:pt>
                <c:pt idx="109">
                  <c:v>7.1</c:v>
                </c:pt>
                <c:pt idx="110">
                  <c:v>13.2</c:v>
                </c:pt>
                <c:pt idx="111">
                  <c:v>12.5</c:v>
                </c:pt>
                <c:pt idx="112">
                  <c:v>1.7</c:v>
                </c:pt>
                <c:pt idx="113">
                  <c:v>5.7</c:v>
                </c:pt>
                <c:pt idx="114">
                  <c:v>9.4</c:v>
                </c:pt>
                <c:pt idx="115">
                  <c:v>1.4</c:v>
                </c:pt>
                <c:pt idx="116">
                  <c:v>6.9</c:v>
                </c:pt>
                <c:pt idx="117">
                  <c:v>5.2</c:v>
                </c:pt>
                <c:pt idx="118">
                  <c:v>9.8000000000000007</c:v>
                </c:pt>
                <c:pt idx="119">
                  <c:v>2.5</c:v>
                </c:pt>
                <c:pt idx="120">
                  <c:v>3.5</c:v>
                </c:pt>
                <c:pt idx="121">
                  <c:v>9.1</c:v>
                </c:pt>
                <c:pt idx="122">
                  <c:v>11.4</c:v>
                </c:pt>
                <c:pt idx="123">
                  <c:v>11.8</c:v>
                </c:pt>
                <c:pt idx="124">
                  <c:v>12.6</c:v>
                </c:pt>
                <c:pt idx="125">
                  <c:v>14</c:v>
                </c:pt>
                <c:pt idx="126">
                  <c:v>13.8</c:v>
                </c:pt>
                <c:pt idx="127">
                  <c:v>13.4</c:v>
                </c:pt>
                <c:pt idx="128">
                  <c:v>13.9</c:v>
                </c:pt>
                <c:pt idx="129">
                  <c:v>11.2</c:v>
                </c:pt>
                <c:pt idx="130">
                  <c:v>0.9</c:v>
                </c:pt>
                <c:pt idx="131">
                  <c:v>9.4</c:v>
                </c:pt>
                <c:pt idx="132">
                  <c:v>13.6</c:v>
                </c:pt>
                <c:pt idx="133">
                  <c:v>13.9</c:v>
                </c:pt>
                <c:pt idx="134">
                  <c:v>6.6</c:v>
                </c:pt>
                <c:pt idx="135">
                  <c:v>6.3</c:v>
                </c:pt>
                <c:pt idx="136">
                  <c:v>2</c:v>
                </c:pt>
                <c:pt idx="137">
                  <c:v>3.1</c:v>
                </c:pt>
                <c:pt idx="138">
                  <c:v>3.1</c:v>
                </c:pt>
                <c:pt idx="139">
                  <c:v>6.3</c:v>
                </c:pt>
                <c:pt idx="140">
                  <c:v>2.2000000000000002</c:v>
                </c:pt>
                <c:pt idx="141">
                  <c:v>5.7</c:v>
                </c:pt>
                <c:pt idx="142">
                  <c:v>0</c:v>
                </c:pt>
                <c:pt idx="143">
                  <c:v>0</c:v>
                </c:pt>
                <c:pt idx="144">
                  <c:v>0.3</c:v>
                </c:pt>
                <c:pt idx="145">
                  <c:v>3.5</c:v>
                </c:pt>
                <c:pt idx="146">
                  <c:v>10.4</c:v>
                </c:pt>
                <c:pt idx="147">
                  <c:v>6.3</c:v>
                </c:pt>
                <c:pt idx="148">
                  <c:v>7.9</c:v>
                </c:pt>
                <c:pt idx="149">
                  <c:v>0.2</c:v>
                </c:pt>
                <c:pt idx="150">
                  <c:v>0</c:v>
                </c:pt>
                <c:pt idx="151">
                  <c:v>1.1000000000000001</c:v>
                </c:pt>
                <c:pt idx="152">
                  <c:v>2.9</c:v>
                </c:pt>
                <c:pt idx="153">
                  <c:v>1.7</c:v>
                </c:pt>
                <c:pt idx="154">
                  <c:v>3.9</c:v>
                </c:pt>
                <c:pt idx="155">
                  <c:v>6.2</c:v>
                </c:pt>
                <c:pt idx="156">
                  <c:v>11.1</c:v>
                </c:pt>
                <c:pt idx="157">
                  <c:v>10.9</c:v>
                </c:pt>
                <c:pt idx="158">
                  <c:v>8.9</c:v>
                </c:pt>
                <c:pt idx="159">
                  <c:v>10.1</c:v>
                </c:pt>
                <c:pt idx="160">
                  <c:v>12.5</c:v>
                </c:pt>
                <c:pt idx="161">
                  <c:v>8.1</c:v>
                </c:pt>
                <c:pt idx="162">
                  <c:v>2.7</c:v>
                </c:pt>
                <c:pt idx="163">
                  <c:v>1.5</c:v>
                </c:pt>
                <c:pt idx="164">
                  <c:v>1.2</c:v>
                </c:pt>
                <c:pt idx="165">
                  <c:v>3.8</c:v>
                </c:pt>
                <c:pt idx="166">
                  <c:v>4.4000000000000004</c:v>
                </c:pt>
                <c:pt idx="167">
                  <c:v>5.7</c:v>
                </c:pt>
                <c:pt idx="168">
                  <c:v>1.9</c:v>
                </c:pt>
                <c:pt idx="169">
                  <c:v>2.5</c:v>
                </c:pt>
                <c:pt idx="170">
                  <c:v>6.5</c:v>
                </c:pt>
                <c:pt idx="171">
                  <c:v>0.2</c:v>
                </c:pt>
                <c:pt idx="172">
                  <c:v>0.3</c:v>
                </c:pt>
                <c:pt idx="173">
                  <c:v>10.5</c:v>
                </c:pt>
                <c:pt idx="174">
                  <c:v>9.5</c:v>
                </c:pt>
                <c:pt idx="175">
                  <c:v>4.0999999999999996</c:v>
                </c:pt>
                <c:pt idx="176">
                  <c:v>1.9</c:v>
                </c:pt>
                <c:pt idx="177">
                  <c:v>6.8</c:v>
                </c:pt>
                <c:pt idx="178">
                  <c:v>1.9</c:v>
                </c:pt>
                <c:pt idx="179">
                  <c:v>4.8</c:v>
                </c:pt>
                <c:pt idx="180">
                  <c:v>4.3</c:v>
                </c:pt>
                <c:pt idx="181">
                  <c:v>1.5</c:v>
                </c:pt>
                <c:pt idx="182">
                  <c:v>0.2</c:v>
                </c:pt>
                <c:pt idx="183">
                  <c:v>7.8</c:v>
                </c:pt>
                <c:pt idx="184">
                  <c:v>8.6999999999999993</c:v>
                </c:pt>
                <c:pt idx="185">
                  <c:v>10.1</c:v>
                </c:pt>
                <c:pt idx="186">
                  <c:v>4.5</c:v>
                </c:pt>
                <c:pt idx="187">
                  <c:v>9.6999999999999993</c:v>
                </c:pt>
                <c:pt idx="188">
                  <c:v>5.4</c:v>
                </c:pt>
                <c:pt idx="189">
                  <c:v>4.0999999999999996</c:v>
                </c:pt>
                <c:pt idx="190">
                  <c:v>5.2</c:v>
                </c:pt>
                <c:pt idx="191">
                  <c:v>10.3</c:v>
                </c:pt>
                <c:pt idx="192">
                  <c:v>6</c:v>
                </c:pt>
                <c:pt idx="193">
                  <c:v>6.3</c:v>
                </c:pt>
                <c:pt idx="194">
                  <c:v>5.5</c:v>
                </c:pt>
                <c:pt idx="195">
                  <c:v>9.6999999999999993</c:v>
                </c:pt>
                <c:pt idx="196">
                  <c:v>9.8000000000000007</c:v>
                </c:pt>
                <c:pt idx="197">
                  <c:v>3.8</c:v>
                </c:pt>
                <c:pt idx="198">
                  <c:v>5</c:v>
                </c:pt>
                <c:pt idx="199">
                  <c:v>13.4</c:v>
                </c:pt>
                <c:pt idx="200">
                  <c:v>14.9</c:v>
                </c:pt>
                <c:pt idx="201">
                  <c:v>11</c:v>
                </c:pt>
                <c:pt idx="202">
                  <c:v>11</c:v>
                </c:pt>
                <c:pt idx="203">
                  <c:v>5.2</c:v>
                </c:pt>
                <c:pt idx="204">
                  <c:v>3.8</c:v>
                </c:pt>
                <c:pt idx="205">
                  <c:v>5.9</c:v>
                </c:pt>
                <c:pt idx="206">
                  <c:v>3.3</c:v>
                </c:pt>
                <c:pt idx="207">
                  <c:v>7.4</c:v>
                </c:pt>
                <c:pt idx="208">
                  <c:v>4.8</c:v>
                </c:pt>
                <c:pt idx="209">
                  <c:v>3.6</c:v>
                </c:pt>
                <c:pt idx="210">
                  <c:v>4.4000000000000004</c:v>
                </c:pt>
                <c:pt idx="211">
                  <c:v>2.6</c:v>
                </c:pt>
                <c:pt idx="212">
                  <c:v>6.6</c:v>
                </c:pt>
                <c:pt idx="213">
                  <c:v>3.9</c:v>
                </c:pt>
                <c:pt idx="214">
                  <c:v>0</c:v>
                </c:pt>
                <c:pt idx="215">
                  <c:v>0</c:v>
                </c:pt>
                <c:pt idx="216">
                  <c:v>4.8</c:v>
                </c:pt>
                <c:pt idx="217">
                  <c:v>8.5</c:v>
                </c:pt>
                <c:pt idx="218">
                  <c:v>7.1</c:v>
                </c:pt>
                <c:pt idx="219">
                  <c:v>5.6</c:v>
                </c:pt>
                <c:pt idx="220">
                  <c:v>6.7</c:v>
                </c:pt>
                <c:pt idx="221">
                  <c:v>7.6</c:v>
                </c:pt>
                <c:pt idx="222">
                  <c:v>6.8</c:v>
                </c:pt>
                <c:pt idx="223">
                  <c:v>0.8</c:v>
                </c:pt>
                <c:pt idx="224">
                  <c:v>4.5</c:v>
                </c:pt>
                <c:pt idx="225">
                  <c:v>5.3</c:v>
                </c:pt>
                <c:pt idx="226">
                  <c:v>4.3</c:v>
                </c:pt>
                <c:pt idx="227">
                  <c:v>12.9</c:v>
                </c:pt>
                <c:pt idx="228">
                  <c:v>11.2</c:v>
                </c:pt>
                <c:pt idx="229">
                  <c:v>13.3</c:v>
                </c:pt>
                <c:pt idx="230">
                  <c:v>13</c:v>
                </c:pt>
                <c:pt idx="231">
                  <c:v>3.1</c:v>
                </c:pt>
                <c:pt idx="232">
                  <c:v>7.5</c:v>
                </c:pt>
                <c:pt idx="233">
                  <c:v>3.8</c:v>
                </c:pt>
                <c:pt idx="234">
                  <c:v>4.5999999999999996</c:v>
                </c:pt>
                <c:pt idx="235">
                  <c:v>12.7</c:v>
                </c:pt>
                <c:pt idx="236">
                  <c:v>12.9</c:v>
                </c:pt>
                <c:pt idx="237">
                  <c:v>12.9</c:v>
                </c:pt>
                <c:pt idx="238">
                  <c:v>10.1</c:v>
                </c:pt>
                <c:pt idx="239">
                  <c:v>8</c:v>
                </c:pt>
                <c:pt idx="240">
                  <c:v>9</c:v>
                </c:pt>
                <c:pt idx="241">
                  <c:v>4.5</c:v>
                </c:pt>
                <c:pt idx="242">
                  <c:v>12.2</c:v>
                </c:pt>
                <c:pt idx="243">
                  <c:v>11.7</c:v>
                </c:pt>
                <c:pt idx="244">
                  <c:v>7.4</c:v>
                </c:pt>
                <c:pt idx="245">
                  <c:v>6.3</c:v>
                </c:pt>
                <c:pt idx="246">
                  <c:v>6.8</c:v>
                </c:pt>
                <c:pt idx="247">
                  <c:v>4</c:v>
                </c:pt>
                <c:pt idx="248">
                  <c:v>9.4</c:v>
                </c:pt>
                <c:pt idx="249">
                  <c:v>9.8000000000000007</c:v>
                </c:pt>
                <c:pt idx="250">
                  <c:v>11.8</c:v>
                </c:pt>
                <c:pt idx="251">
                  <c:v>11.5</c:v>
                </c:pt>
                <c:pt idx="252">
                  <c:v>10.5</c:v>
                </c:pt>
                <c:pt idx="253">
                  <c:v>11.5</c:v>
                </c:pt>
                <c:pt idx="254">
                  <c:v>0.8</c:v>
                </c:pt>
                <c:pt idx="255">
                  <c:v>11.3</c:v>
                </c:pt>
                <c:pt idx="256">
                  <c:v>11.6</c:v>
                </c:pt>
                <c:pt idx="257">
                  <c:v>11.3</c:v>
                </c:pt>
                <c:pt idx="258">
                  <c:v>8.1999999999999993</c:v>
                </c:pt>
                <c:pt idx="259">
                  <c:v>3.6</c:v>
                </c:pt>
                <c:pt idx="260">
                  <c:v>3</c:v>
                </c:pt>
                <c:pt idx="261">
                  <c:v>2.6</c:v>
                </c:pt>
                <c:pt idx="262">
                  <c:v>7.4</c:v>
                </c:pt>
                <c:pt idx="263">
                  <c:v>7</c:v>
                </c:pt>
                <c:pt idx="264">
                  <c:v>5.4</c:v>
                </c:pt>
                <c:pt idx="265">
                  <c:v>6.6</c:v>
                </c:pt>
                <c:pt idx="266">
                  <c:v>8.8000000000000007</c:v>
                </c:pt>
                <c:pt idx="267">
                  <c:v>9.6</c:v>
                </c:pt>
                <c:pt idx="268">
                  <c:v>7.7</c:v>
                </c:pt>
                <c:pt idx="269">
                  <c:v>6.1</c:v>
                </c:pt>
                <c:pt idx="270">
                  <c:v>9.3000000000000007</c:v>
                </c:pt>
                <c:pt idx="271">
                  <c:v>7.4</c:v>
                </c:pt>
                <c:pt idx="272">
                  <c:v>2</c:v>
                </c:pt>
                <c:pt idx="273">
                  <c:v>4.4000000000000004</c:v>
                </c:pt>
                <c:pt idx="274">
                  <c:v>3.4</c:v>
                </c:pt>
                <c:pt idx="275">
                  <c:v>2.8</c:v>
                </c:pt>
                <c:pt idx="276">
                  <c:v>6.4</c:v>
                </c:pt>
                <c:pt idx="277">
                  <c:v>2</c:v>
                </c:pt>
                <c:pt idx="278">
                  <c:v>9.8000000000000007</c:v>
                </c:pt>
                <c:pt idx="279">
                  <c:v>2.2000000000000002</c:v>
                </c:pt>
                <c:pt idx="280">
                  <c:v>2.7</c:v>
                </c:pt>
                <c:pt idx="281">
                  <c:v>5.7</c:v>
                </c:pt>
                <c:pt idx="282">
                  <c:v>8.4</c:v>
                </c:pt>
                <c:pt idx="283">
                  <c:v>7.7</c:v>
                </c:pt>
                <c:pt idx="284">
                  <c:v>3.4</c:v>
                </c:pt>
                <c:pt idx="285">
                  <c:v>0</c:v>
                </c:pt>
                <c:pt idx="286">
                  <c:v>7.3</c:v>
                </c:pt>
                <c:pt idx="287">
                  <c:v>4.0999999999999996</c:v>
                </c:pt>
                <c:pt idx="288">
                  <c:v>4</c:v>
                </c:pt>
                <c:pt idx="289">
                  <c:v>9.4</c:v>
                </c:pt>
                <c:pt idx="290">
                  <c:v>3.9</c:v>
                </c:pt>
                <c:pt idx="291">
                  <c:v>2.2999999999999998</c:v>
                </c:pt>
                <c:pt idx="292">
                  <c:v>2.2999999999999998</c:v>
                </c:pt>
                <c:pt idx="293">
                  <c:v>0</c:v>
                </c:pt>
                <c:pt idx="294">
                  <c:v>5.2</c:v>
                </c:pt>
                <c:pt idx="295">
                  <c:v>2.2999999999999998</c:v>
                </c:pt>
                <c:pt idx="296">
                  <c:v>0.1</c:v>
                </c:pt>
                <c:pt idx="297">
                  <c:v>0</c:v>
                </c:pt>
                <c:pt idx="298">
                  <c:v>0</c:v>
                </c:pt>
                <c:pt idx="299">
                  <c:v>5.8</c:v>
                </c:pt>
                <c:pt idx="300">
                  <c:v>0.5</c:v>
                </c:pt>
                <c:pt idx="301">
                  <c:v>0</c:v>
                </c:pt>
                <c:pt idx="302">
                  <c:v>5.2</c:v>
                </c:pt>
                <c:pt idx="303">
                  <c:v>7.8</c:v>
                </c:pt>
                <c:pt idx="304">
                  <c:v>8</c:v>
                </c:pt>
                <c:pt idx="305">
                  <c:v>3.3</c:v>
                </c:pt>
                <c:pt idx="306">
                  <c:v>5.2</c:v>
                </c:pt>
                <c:pt idx="307">
                  <c:v>5</c:v>
                </c:pt>
                <c:pt idx="308">
                  <c:v>4</c:v>
                </c:pt>
                <c:pt idx="309">
                  <c:v>2.1</c:v>
                </c:pt>
                <c:pt idx="310">
                  <c:v>1.7</c:v>
                </c:pt>
                <c:pt idx="311">
                  <c:v>0</c:v>
                </c:pt>
                <c:pt idx="312">
                  <c:v>6.2</c:v>
                </c:pt>
                <c:pt idx="313">
                  <c:v>0</c:v>
                </c:pt>
                <c:pt idx="314">
                  <c:v>1</c:v>
                </c:pt>
                <c:pt idx="315">
                  <c:v>3.3</c:v>
                </c:pt>
                <c:pt idx="316">
                  <c:v>0</c:v>
                </c:pt>
                <c:pt idx="317">
                  <c:v>0</c:v>
                </c:pt>
                <c:pt idx="318">
                  <c:v>0.2</c:v>
                </c:pt>
                <c:pt idx="319">
                  <c:v>0.1</c:v>
                </c:pt>
                <c:pt idx="320">
                  <c:v>1.3</c:v>
                </c:pt>
                <c:pt idx="321">
                  <c:v>1.8</c:v>
                </c:pt>
                <c:pt idx="322">
                  <c:v>3</c:v>
                </c:pt>
                <c:pt idx="323">
                  <c:v>3.5</c:v>
                </c:pt>
                <c:pt idx="324">
                  <c:v>1</c:v>
                </c:pt>
                <c:pt idx="325">
                  <c:v>0</c:v>
                </c:pt>
                <c:pt idx="326">
                  <c:v>3.5</c:v>
                </c:pt>
                <c:pt idx="327">
                  <c:v>0.8</c:v>
                </c:pt>
                <c:pt idx="328">
                  <c:v>3.6</c:v>
                </c:pt>
                <c:pt idx="329">
                  <c:v>7.3</c:v>
                </c:pt>
                <c:pt idx="330">
                  <c:v>4.3</c:v>
                </c:pt>
                <c:pt idx="331">
                  <c:v>3.4</c:v>
                </c:pt>
                <c:pt idx="332">
                  <c:v>7.3</c:v>
                </c:pt>
                <c:pt idx="333">
                  <c:v>7.1</c:v>
                </c:pt>
                <c:pt idx="334">
                  <c:v>6.9</c:v>
                </c:pt>
                <c:pt idx="335">
                  <c:v>0</c:v>
                </c:pt>
                <c:pt idx="336">
                  <c:v>0.7</c:v>
                </c:pt>
                <c:pt idx="337">
                  <c:v>7</c:v>
                </c:pt>
                <c:pt idx="338">
                  <c:v>7</c:v>
                </c:pt>
                <c:pt idx="339">
                  <c:v>7</c:v>
                </c:pt>
                <c:pt idx="340">
                  <c:v>7</c:v>
                </c:pt>
                <c:pt idx="341">
                  <c:v>1.3</c:v>
                </c:pt>
                <c:pt idx="342">
                  <c:v>3.3</c:v>
                </c:pt>
                <c:pt idx="343">
                  <c:v>2</c:v>
                </c:pt>
                <c:pt idx="344">
                  <c:v>0.5</c:v>
                </c:pt>
                <c:pt idx="345">
                  <c:v>1.5</c:v>
                </c:pt>
                <c:pt idx="346">
                  <c:v>1.3</c:v>
                </c:pt>
                <c:pt idx="347">
                  <c:v>0</c:v>
                </c:pt>
                <c:pt idx="348">
                  <c:v>1</c:v>
                </c:pt>
                <c:pt idx="349">
                  <c:v>1</c:v>
                </c:pt>
                <c:pt idx="350">
                  <c:v>3.7</c:v>
                </c:pt>
                <c:pt idx="351">
                  <c:v>0.5</c:v>
                </c:pt>
                <c:pt idx="352">
                  <c:v>0</c:v>
                </c:pt>
                <c:pt idx="353">
                  <c:v>6</c:v>
                </c:pt>
                <c:pt idx="354">
                  <c:v>5.0999999999999996</c:v>
                </c:pt>
                <c:pt idx="355">
                  <c:v>1.4</c:v>
                </c:pt>
                <c:pt idx="356">
                  <c:v>0</c:v>
                </c:pt>
                <c:pt idx="357">
                  <c:v>3.3</c:v>
                </c:pt>
                <c:pt idx="358">
                  <c:v>2.1</c:v>
                </c:pt>
                <c:pt idx="359">
                  <c:v>0</c:v>
                </c:pt>
                <c:pt idx="360">
                  <c:v>3.8</c:v>
                </c:pt>
                <c:pt idx="361">
                  <c:v>5.9</c:v>
                </c:pt>
                <c:pt idx="362">
                  <c:v>0.2</c:v>
                </c:pt>
                <c:pt idx="363">
                  <c:v>4.8</c:v>
                </c:pt>
                <c:pt idx="364">
                  <c:v>6.8</c:v>
                </c:pt>
                <c:pt idx="365">
                  <c:v>0</c:v>
                </c:pt>
              </c:numCache>
            </c:numRef>
          </c:val>
        </c:ser>
        <c:dLbls/>
        <c:axId val="134103424"/>
        <c:axId val="134104960"/>
      </c:barChart>
      <c:lineChart>
        <c:grouping val="standard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KNMI!$E$4:$E$369</c:f>
              <c:numCache>
                <c:formatCode>0.0</c:formatCode>
                <c:ptCount val="366"/>
                <c:pt idx="0">
                  <c:v>5.5</c:v>
                </c:pt>
                <c:pt idx="1">
                  <c:v>6.6</c:v>
                </c:pt>
                <c:pt idx="2">
                  <c:v>7</c:v>
                </c:pt>
                <c:pt idx="3">
                  <c:v>6.4</c:v>
                </c:pt>
                <c:pt idx="4">
                  <c:v>7</c:v>
                </c:pt>
                <c:pt idx="5">
                  <c:v>6.2</c:v>
                </c:pt>
                <c:pt idx="6">
                  <c:v>6</c:v>
                </c:pt>
                <c:pt idx="7">
                  <c:v>4.2</c:v>
                </c:pt>
                <c:pt idx="8">
                  <c:v>5.9</c:v>
                </c:pt>
                <c:pt idx="9">
                  <c:v>6.9</c:v>
                </c:pt>
                <c:pt idx="10">
                  <c:v>4.9000000000000004</c:v>
                </c:pt>
                <c:pt idx="11">
                  <c:v>5.9</c:v>
                </c:pt>
                <c:pt idx="12">
                  <c:v>4.5999999999999996</c:v>
                </c:pt>
                <c:pt idx="13">
                  <c:v>3.3</c:v>
                </c:pt>
                <c:pt idx="14">
                  <c:v>2.5</c:v>
                </c:pt>
                <c:pt idx="15">
                  <c:v>1.9</c:v>
                </c:pt>
                <c:pt idx="16">
                  <c:v>-1.4</c:v>
                </c:pt>
                <c:pt idx="17">
                  <c:v>-3.4</c:v>
                </c:pt>
                <c:pt idx="18">
                  <c:v>-3.7</c:v>
                </c:pt>
                <c:pt idx="19">
                  <c:v>0.1</c:v>
                </c:pt>
                <c:pt idx="20">
                  <c:v>0.2</c:v>
                </c:pt>
                <c:pt idx="21">
                  <c:v>0.9</c:v>
                </c:pt>
                <c:pt idx="22">
                  <c:v>6.1</c:v>
                </c:pt>
                <c:pt idx="23">
                  <c:v>7.3</c:v>
                </c:pt>
                <c:pt idx="24">
                  <c:v>11.1</c:v>
                </c:pt>
                <c:pt idx="25">
                  <c:v>10.1</c:v>
                </c:pt>
                <c:pt idx="26">
                  <c:v>10.7</c:v>
                </c:pt>
                <c:pt idx="27">
                  <c:v>5.8</c:v>
                </c:pt>
                <c:pt idx="28">
                  <c:v>8.1</c:v>
                </c:pt>
                <c:pt idx="29">
                  <c:v>6.4</c:v>
                </c:pt>
                <c:pt idx="30">
                  <c:v>7</c:v>
                </c:pt>
                <c:pt idx="31">
                  <c:v>11.5</c:v>
                </c:pt>
                <c:pt idx="32">
                  <c:v>8.5</c:v>
                </c:pt>
                <c:pt idx="33">
                  <c:v>4.3</c:v>
                </c:pt>
                <c:pt idx="34">
                  <c:v>4.7</c:v>
                </c:pt>
                <c:pt idx="35">
                  <c:v>8.5</c:v>
                </c:pt>
                <c:pt idx="36">
                  <c:v>9.8000000000000007</c:v>
                </c:pt>
                <c:pt idx="37">
                  <c:v>8.6999999999999993</c:v>
                </c:pt>
                <c:pt idx="38">
                  <c:v>8.1999999999999993</c:v>
                </c:pt>
                <c:pt idx="39">
                  <c:v>4.8</c:v>
                </c:pt>
                <c:pt idx="40">
                  <c:v>4.4000000000000004</c:v>
                </c:pt>
                <c:pt idx="41">
                  <c:v>3.2</c:v>
                </c:pt>
                <c:pt idx="42">
                  <c:v>2.9</c:v>
                </c:pt>
                <c:pt idx="43">
                  <c:v>2.1</c:v>
                </c:pt>
                <c:pt idx="44">
                  <c:v>1.4</c:v>
                </c:pt>
                <c:pt idx="45">
                  <c:v>1.9</c:v>
                </c:pt>
                <c:pt idx="46">
                  <c:v>-0.2</c:v>
                </c:pt>
                <c:pt idx="47">
                  <c:v>-0.3</c:v>
                </c:pt>
                <c:pt idx="48">
                  <c:v>2.2000000000000002</c:v>
                </c:pt>
                <c:pt idx="49">
                  <c:v>3.8</c:v>
                </c:pt>
                <c:pt idx="50">
                  <c:v>8.3000000000000007</c:v>
                </c:pt>
                <c:pt idx="51">
                  <c:v>11.7</c:v>
                </c:pt>
                <c:pt idx="52">
                  <c:v>6.7</c:v>
                </c:pt>
                <c:pt idx="53">
                  <c:v>3.8</c:v>
                </c:pt>
                <c:pt idx="54">
                  <c:v>1.3</c:v>
                </c:pt>
                <c:pt idx="55">
                  <c:v>0.4</c:v>
                </c:pt>
                <c:pt idx="56">
                  <c:v>2.6</c:v>
                </c:pt>
                <c:pt idx="57">
                  <c:v>2.8</c:v>
                </c:pt>
                <c:pt idx="58">
                  <c:v>2.2000000000000002</c:v>
                </c:pt>
                <c:pt idx="59">
                  <c:v>1.4</c:v>
                </c:pt>
                <c:pt idx="60">
                  <c:v>1.5</c:v>
                </c:pt>
                <c:pt idx="61">
                  <c:v>5.7</c:v>
                </c:pt>
                <c:pt idx="62">
                  <c:v>3.3</c:v>
                </c:pt>
                <c:pt idx="63">
                  <c:v>2</c:v>
                </c:pt>
                <c:pt idx="64">
                  <c:v>0.9</c:v>
                </c:pt>
                <c:pt idx="65">
                  <c:v>2.5</c:v>
                </c:pt>
                <c:pt idx="66">
                  <c:v>2.1</c:v>
                </c:pt>
                <c:pt idx="67">
                  <c:v>2.5</c:v>
                </c:pt>
                <c:pt idx="68">
                  <c:v>5.0999999999999996</c:v>
                </c:pt>
                <c:pt idx="69">
                  <c:v>4.5999999999999996</c:v>
                </c:pt>
                <c:pt idx="70">
                  <c:v>4.5</c:v>
                </c:pt>
                <c:pt idx="71">
                  <c:v>3.1</c:v>
                </c:pt>
                <c:pt idx="72">
                  <c:v>3.9</c:v>
                </c:pt>
                <c:pt idx="73">
                  <c:v>3.6</c:v>
                </c:pt>
                <c:pt idx="74">
                  <c:v>3.7</c:v>
                </c:pt>
                <c:pt idx="75">
                  <c:v>5.0999999999999996</c:v>
                </c:pt>
                <c:pt idx="76">
                  <c:v>5.2</c:v>
                </c:pt>
                <c:pt idx="77">
                  <c:v>4.4000000000000004</c:v>
                </c:pt>
                <c:pt idx="78">
                  <c:v>5.9</c:v>
                </c:pt>
                <c:pt idx="79">
                  <c:v>7</c:v>
                </c:pt>
                <c:pt idx="80">
                  <c:v>7.1</c:v>
                </c:pt>
                <c:pt idx="81">
                  <c:v>7.2</c:v>
                </c:pt>
                <c:pt idx="82">
                  <c:v>7.8</c:v>
                </c:pt>
                <c:pt idx="83">
                  <c:v>7.7</c:v>
                </c:pt>
                <c:pt idx="84">
                  <c:v>6.5</c:v>
                </c:pt>
                <c:pt idx="85">
                  <c:v>9.6</c:v>
                </c:pt>
                <c:pt idx="86">
                  <c:v>9.6</c:v>
                </c:pt>
                <c:pt idx="87">
                  <c:v>9.8000000000000007</c:v>
                </c:pt>
                <c:pt idx="88">
                  <c:v>8.3000000000000007</c:v>
                </c:pt>
                <c:pt idx="89">
                  <c:v>8.9</c:v>
                </c:pt>
                <c:pt idx="90">
                  <c:v>8.1999999999999993</c:v>
                </c:pt>
                <c:pt idx="91">
                  <c:v>7.9</c:v>
                </c:pt>
                <c:pt idx="92">
                  <c:v>11.4</c:v>
                </c:pt>
                <c:pt idx="93">
                  <c:v>16.5</c:v>
                </c:pt>
                <c:pt idx="94">
                  <c:v>13.3</c:v>
                </c:pt>
                <c:pt idx="95">
                  <c:v>10.4</c:v>
                </c:pt>
                <c:pt idx="96">
                  <c:v>9</c:v>
                </c:pt>
                <c:pt idx="97">
                  <c:v>6.8</c:v>
                </c:pt>
                <c:pt idx="98">
                  <c:v>7.1</c:v>
                </c:pt>
                <c:pt idx="99">
                  <c:v>9.8000000000000007</c:v>
                </c:pt>
                <c:pt idx="100">
                  <c:v>11.4</c:v>
                </c:pt>
                <c:pt idx="101">
                  <c:v>14.6</c:v>
                </c:pt>
                <c:pt idx="102">
                  <c:v>11</c:v>
                </c:pt>
                <c:pt idx="103">
                  <c:v>8.5</c:v>
                </c:pt>
                <c:pt idx="104">
                  <c:v>11.1</c:v>
                </c:pt>
                <c:pt idx="105">
                  <c:v>11.5</c:v>
                </c:pt>
                <c:pt idx="106">
                  <c:v>8.9</c:v>
                </c:pt>
                <c:pt idx="107">
                  <c:v>6.2</c:v>
                </c:pt>
                <c:pt idx="108">
                  <c:v>7.7</c:v>
                </c:pt>
                <c:pt idx="109">
                  <c:v>9.6</c:v>
                </c:pt>
                <c:pt idx="110">
                  <c:v>8.6999999999999993</c:v>
                </c:pt>
                <c:pt idx="111">
                  <c:v>12</c:v>
                </c:pt>
                <c:pt idx="112">
                  <c:v>10.1</c:v>
                </c:pt>
                <c:pt idx="113">
                  <c:v>6.3</c:v>
                </c:pt>
                <c:pt idx="114">
                  <c:v>4.2</c:v>
                </c:pt>
                <c:pt idx="115">
                  <c:v>4.5999999999999996</c:v>
                </c:pt>
                <c:pt idx="116">
                  <c:v>4.3</c:v>
                </c:pt>
                <c:pt idx="117">
                  <c:v>5.5</c:v>
                </c:pt>
                <c:pt idx="118">
                  <c:v>5.4</c:v>
                </c:pt>
                <c:pt idx="119">
                  <c:v>7.7</c:v>
                </c:pt>
                <c:pt idx="120">
                  <c:v>8.4</c:v>
                </c:pt>
                <c:pt idx="121">
                  <c:v>8.5</c:v>
                </c:pt>
                <c:pt idx="122">
                  <c:v>11.9</c:v>
                </c:pt>
                <c:pt idx="123">
                  <c:v>10.1</c:v>
                </c:pt>
                <c:pt idx="124">
                  <c:v>10.6</c:v>
                </c:pt>
                <c:pt idx="125">
                  <c:v>14.4</c:v>
                </c:pt>
                <c:pt idx="126">
                  <c:v>17.7</c:v>
                </c:pt>
                <c:pt idx="127">
                  <c:v>20.3</c:v>
                </c:pt>
                <c:pt idx="128">
                  <c:v>21.4</c:v>
                </c:pt>
                <c:pt idx="129">
                  <c:v>21.3</c:v>
                </c:pt>
                <c:pt idx="130">
                  <c:v>18.600000000000001</c:v>
                </c:pt>
                <c:pt idx="131">
                  <c:v>20.9</c:v>
                </c:pt>
                <c:pt idx="132">
                  <c:v>20.3</c:v>
                </c:pt>
                <c:pt idx="133">
                  <c:v>16.899999999999999</c:v>
                </c:pt>
                <c:pt idx="134">
                  <c:v>9.3000000000000007</c:v>
                </c:pt>
                <c:pt idx="135">
                  <c:v>8.4</c:v>
                </c:pt>
                <c:pt idx="136">
                  <c:v>8.9</c:v>
                </c:pt>
                <c:pt idx="137">
                  <c:v>13.2</c:v>
                </c:pt>
                <c:pt idx="138">
                  <c:v>13.7</c:v>
                </c:pt>
                <c:pt idx="139">
                  <c:v>13.6</c:v>
                </c:pt>
                <c:pt idx="140">
                  <c:v>14.2</c:v>
                </c:pt>
                <c:pt idx="141">
                  <c:v>18.7</c:v>
                </c:pt>
                <c:pt idx="142">
                  <c:v>17</c:v>
                </c:pt>
                <c:pt idx="143">
                  <c:v>11.8</c:v>
                </c:pt>
                <c:pt idx="144">
                  <c:v>11.4</c:v>
                </c:pt>
                <c:pt idx="145">
                  <c:v>11.4</c:v>
                </c:pt>
                <c:pt idx="146">
                  <c:v>15.6</c:v>
                </c:pt>
                <c:pt idx="147">
                  <c:v>17.399999999999999</c:v>
                </c:pt>
                <c:pt idx="148">
                  <c:v>19</c:v>
                </c:pt>
                <c:pt idx="149">
                  <c:v>16.899999999999999</c:v>
                </c:pt>
                <c:pt idx="150">
                  <c:v>16.2</c:v>
                </c:pt>
                <c:pt idx="151">
                  <c:v>17.100000000000001</c:v>
                </c:pt>
                <c:pt idx="152">
                  <c:v>17.3</c:v>
                </c:pt>
                <c:pt idx="153">
                  <c:v>17.100000000000001</c:v>
                </c:pt>
                <c:pt idx="154">
                  <c:v>17</c:v>
                </c:pt>
                <c:pt idx="155">
                  <c:v>17.8</c:v>
                </c:pt>
                <c:pt idx="156">
                  <c:v>20.6</c:v>
                </c:pt>
                <c:pt idx="157">
                  <c:v>20.7</c:v>
                </c:pt>
                <c:pt idx="158">
                  <c:v>20.7</c:v>
                </c:pt>
                <c:pt idx="159">
                  <c:v>18</c:v>
                </c:pt>
                <c:pt idx="160">
                  <c:v>16.2</c:v>
                </c:pt>
                <c:pt idx="161">
                  <c:v>16.899999999999999</c:v>
                </c:pt>
                <c:pt idx="162">
                  <c:v>18.2</c:v>
                </c:pt>
                <c:pt idx="163">
                  <c:v>17.2</c:v>
                </c:pt>
                <c:pt idx="164">
                  <c:v>15.4</c:v>
                </c:pt>
                <c:pt idx="165">
                  <c:v>15.8</c:v>
                </c:pt>
                <c:pt idx="166">
                  <c:v>14.8</c:v>
                </c:pt>
                <c:pt idx="167">
                  <c:v>15.1</c:v>
                </c:pt>
                <c:pt idx="168">
                  <c:v>15.6</c:v>
                </c:pt>
                <c:pt idx="169">
                  <c:v>14.5</c:v>
                </c:pt>
                <c:pt idx="170">
                  <c:v>15</c:v>
                </c:pt>
                <c:pt idx="171">
                  <c:v>15.8</c:v>
                </c:pt>
                <c:pt idx="172">
                  <c:v>17.5</c:v>
                </c:pt>
                <c:pt idx="173">
                  <c:v>21.3</c:v>
                </c:pt>
                <c:pt idx="174">
                  <c:v>24.6</c:v>
                </c:pt>
                <c:pt idx="175">
                  <c:v>20.3</c:v>
                </c:pt>
                <c:pt idx="176">
                  <c:v>15.4</c:v>
                </c:pt>
                <c:pt idx="177">
                  <c:v>14.4</c:v>
                </c:pt>
                <c:pt idx="178">
                  <c:v>15</c:v>
                </c:pt>
                <c:pt idx="179">
                  <c:v>17.8</c:v>
                </c:pt>
                <c:pt idx="180">
                  <c:v>16.600000000000001</c:v>
                </c:pt>
                <c:pt idx="181">
                  <c:v>16.899999999999999</c:v>
                </c:pt>
                <c:pt idx="182">
                  <c:v>17.399999999999999</c:v>
                </c:pt>
                <c:pt idx="183">
                  <c:v>14.6</c:v>
                </c:pt>
                <c:pt idx="184">
                  <c:v>15.8</c:v>
                </c:pt>
                <c:pt idx="185">
                  <c:v>17.8</c:v>
                </c:pt>
                <c:pt idx="186">
                  <c:v>15.8</c:v>
                </c:pt>
                <c:pt idx="187">
                  <c:v>15.5</c:v>
                </c:pt>
                <c:pt idx="188">
                  <c:v>17.2</c:v>
                </c:pt>
                <c:pt idx="189">
                  <c:v>18.899999999999999</c:v>
                </c:pt>
                <c:pt idx="190">
                  <c:v>20.2</c:v>
                </c:pt>
                <c:pt idx="191">
                  <c:v>22.6</c:v>
                </c:pt>
                <c:pt idx="192">
                  <c:v>19.100000000000001</c:v>
                </c:pt>
                <c:pt idx="193">
                  <c:v>17</c:v>
                </c:pt>
                <c:pt idx="194">
                  <c:v>14</c:v>
                </c:pt>
                <c:pt idx="195">
                  <c:v>14.9</c:v>
                </c:pt>
                <c:pt idx="196">
                  <c:v>16.3</c:v>
                </c:pt>
                <c:pt idx="197">
                  <c:v>19.100000000000001</c:v>
                </c:pt>
                <c:pt idx="198">
                  <c:v>19.7</c:v>
                </c:pt>
                <c:pt idx="199">
                  <c:v>21.7</c:v>
                </c:pt>
                <c:pt idx="200">
                  <c:v>24.9</c:v>
                </c:pt>
                <c:pt idx="201">
                  <c:v>26.4</c:v>
                </c:pt>
                <c:pt idx="202">
                  <c:v>22.3</c:v>
                </c:pt>
                <c:pt idx="203">
                  <c:v>21.5</c:v>
                </c:pt>
                <c:pt idx="204">
                  <c:v>21.9</c:v>
                </c:pt>
                <c:pt idx="205">
                  <c:v>21</c:v>
                </c:pt>
                <c:pt idx="206">
                  <c:v>19.7</c:v>
                </c:pt>
                <c:pt idx="207">
                  <c:v>19.2</c:v>
                </c:pt>
                <c:pt idx="208">
                  <c:v>18.600000000000001</c:v>
                </c:pt>
                <c:pt idx="209">
                  <c:v>19.399999999999999</c:v>
                </c:pt>
                <c:pt idx="210">
                  <c:v>18.600000000000001</c:v>
                </c:pt>
                <c:pt idx="211">
                  <c:v>18.2</c:v>
                </c:pt>
                <c:pt idx="212">
                  <c:v>17</c:v>
                </c:pt>
                <c:pt idx="213">
                  <c:v>16.600000000000001</c:v>
                </c:pt>
                <c:pt idx="214">
                  <c:v>16.600000000000001</c:v>
                </c:pt>
                <c:pt idx="215">
                  <c:v>18.2</c:v>
                </c:pt>
                <c:pt idx="216">
                  <c:v>17.100000000000001</c:v>
                </c:pt>
                <c:pt idx="217">
                  <c:v>16.8</c:v>
                </c:pt>
                <c:pt idx="218">
                  <c:v>16.399999999999999</c:v>
                </c:pt>
                <c:pt idx="219">
                  <c:v>19.100000000000001</c:v>
                </c:pt>
                <c:pt idx="220">
                  <c:v>17.2</c:v>
                </c:pt>
                <c:pt idx="221">
                  <c:v>13.7</c:v>
                </c:pt>
                <c:pt idx="222">
                  <c:v>12.4</c:v>
                </c:pt>
                <c:pt idx="223">
                  <c:v>13</c:v>
                </c:pt>
                <c:pt idx="224">
                  <c:v>19</c:v>
                </c:pt>
                <c:pt idx="225">
                  <c:v>17.8</c:v>
                </c:pt>
                <c:pt idx="226">
                  <c:v>17.600000000000001</c:v>
                </c:pt>
                <c:pt idx="227">
                  <c:v>17.3</c:v>
                </c:pt>
                <c:pt idx="228">
                  <c:v>17.2</c:v>
                </c:pt>
                <c:pt idx="229">
                  <c:v>18.5</c:v>
                </c:pt>
                <c:pt idx="230">
                  <c:v>18.100000000000001</c:v>
                </c:pt>
                <c:pt idx="231">
                  <c:v>18.600000000000001</c:v>
                </c:pt>
                <c:pt idx="232">
                  <c:v>18.7</c:v>
                </c:pt>
                <c:pt idx="233">
                  <c:v>16.5</c:v>
                </c:pt>
                <c:pt idx="234">
                  <c:v>17.5</c:v>
                </c:pt>
                <c:pt idx="235">
                  <c:v>21.4</c:v>
                </c:pt>
                <c:pt idx="236">
                  <c:v>25</c:v>
                </c:pt>
                <c:pt idx="237">
                  <c:v>25</c:v>
                </c:pt>
                <c:pt idx="238">
                  <c:v>23.5</c:v>
                </c:pt>
                <c:pt idx="239">
                  <c:v>23.3</c:v>
                </c:pt>
                <c:pt idx="240">
                  <c:v>21.3</c:v>
                </c:pt>
                <c:pt idx="241">
                  <c:v>17.3</c:v>
                </c:pt>
                <c:pt idx="242">
                  <c:v>17.100000000000001</c:v>
                </c:pt>
                <c:pt idx="243">
                  <c:v>18.3</c:v>
                </c:pt>
                <c:pt idx="244">
                  <c:v>17.2</c:v>
                </c:pt>
                <c:pt idx="245">
                  <c:v>16.600000000000001</c:v>
                </c:pt>
                <c:pt idx="246">
                  <c:v>18.399999999999999</c:v>
                </c:pt>
                <c:pt idx="247">
                  <c:v>18</c:v>
                </c:pt>
                <c:pt idx="248">
                  <c:v>17.600000000000001</c:v>
                </c:pt>
                <c:pt idx="249">
                  <c:v>18.600000000000001</c:v>
                </c:pt>
                <c:pt idx="250">
                  <c:v>20.3</c:v>
                </c:pt>
                <c:pt idx="251">
                  <c:v>20.399999999999999</c:v>
                </c:pt>
                <c:pt idx="252">
                  <c:v>16.7</c:v>
                </c:pt>
                <c:pt idx="253">
                  <c:v>18.600000000000001</c:v>
                </c:pt>
                <c:pt idx="254">
                  <c:v>18.899999999999999</c:v>
                </c:pt>
                <c:pt idx="255">
                  <c:v>21.9</c:v>
                </c:pt>
                <c:pt idx="256">
                  <c:v>24.9</c:v>
                </c:pt>
                <c:pt idx="257">
                  <c:v>24.5</c:v>
                </c:pt>
                <c:pt idx="258">
                  <c:v>21.8</c:v>
                </c:pt>
                <c:pt idx="259">
                  <c:v>17.399999999999999</c:v>
                </c:pt>
                <c:pt idx="260">
                  <c:v>17.600000000000001</c:v>
                </c:pt>
                <c:pt idx="261">
                  <c:v>16.899999999999999</c:v>
                </c:pt>
                <c:pt idx="262">
                  <c:v>15.5</c:v>
                </c:pt>
                <c:pt idx="263">
                  <c:v>13.9</c:v>
                </c:pt>
                <c:pt idx="264">
                  <c:v>15.6</c:v>
                </c:pt>
                <c:pt idx="265">
                  <c:v>14.4</c:v>
                </c:pt>
                <c:pt idx="266">
                  <c:v>14.6</c:v>
                </c:pt>
                <c:pt idx="267">
                  <c:v>16.600000000000001</c:v>
                </c:pt>
                <c:pt idx="268">
                  <c:v>16.399999999999999</c:v>
                </c:pt>
                <c:pt idx="269">
                  <c:v>12.9</c:v>
                </c:pt>
                <c:pt idx="270">
                  <c:v>13.9</c:v>
                </c:pt>
                <c:pt idx="271">
                  <c:v>18.8</c:v>
                </c:pt>
                <c:pt idx="272">
                  <c:v>16.399999999999999</c:v>
                </c:pt>
                <c:pt idx="273">
                  <c:v>14.4</c:v>
                </c:pt>
                <c:pt idx="274">
                  <c:v>13.3</c:v>
                </c:pt>
                <c:pt idx="275">
                  <c:v>11.9</c:v>
                </c:pt>
                <c:pt idx="276">
                  <c:v>14.1</c:v>
                </c:pt>
                <c:pt idx="277">
                  <c:v>12.9</c:v>
                </c:pt>
                <c:pt idx="278">
                  <c:v>9.8000000000000007</c:v>
                </c:pt>
                <c:pt idx="279">
                  <c:v>9.6</c:v>
                </c:pt>
                <c:pt idx="280">
                  <c:v>11</c:v>
                </c:pt>
                <c:pt idx="281">
                  <c:v>10.7</c:v>
                </c:pt>
                <c:pt idx="282">
                  <c:v>8.9</c:v>
                </c:pt>
                <c:pt idx="283">
                  <c:v>6.8</c:v>
                </c:pt>
                <c:pt idx="284">
                  <c:v>7.3</c:v>
                </c:pt>
                <c:pt idx="285">
                  <c:v>9</c:v>
                </c:pt>
                <c:pt idx="286">
                  <c:v>9.5</c:v>
                </c:pt>
                <c:pt idx="287">
                  <c:v>10.5</c:v>
                </c:pt>
                <c:pt idx="288">
                  <c:v>11.5</c:v>
                </c:pt>
                <c:pt idx="289">
                  <c:v>13.4</c:v>
                </c:pt>
                <c:pt idx="290">
                  <c:v>11.2</c:v>
                </c:pt>
                <c:pt idx="291">
                  <c:v>10.199999999999999</c:v>
                </c:pt>
                <c:pt idx="292">
                  <c:v>8</c:v>
                </c:pt>
                <c:pt idx="293">
                  <c:v>9</c:v>
                </c:pt>
                <c:pt idx="294">
                  <c:v>8.1999999999999993</c:v>
                </c:pt>
                <c:pt idx="295">
                  <c:v>6.1</c:v>
                </c:pt>
                <c:pt idx="296">
                  <c:v>3.5</c:v>
                </c:pt>
                <c:pt idx="297">
                  <c:v>7.9</c:v>
                </c:pt>
                <c:pt idx="298">
                  <c:v>8.9</c:v>
                </c:pt>
                <c:pt idx="299">
                  <c:v>9.1</c:v>
                </c:pt>
                <c:pt idx="300">
                  <c:v>11</c:v>
                </c:pt>
                <c:pt idx="301">
                  <c:v>12.7</c:v>
                </c:pt>
                <c:pt idx="302">
                  <c:v>10.9</c:v>
                </c:pt>
                <c:pt idx="303">
                  <c:v>9.4</c:v>
                </c:pt>
                <c:pt idx="304">
                  <c:v>8.6999999999999993</c:v>
                </c:pt>
                <c:pt idx="305">
                  <c:v>8.5</c:v>
                </c:pt>
                <c:pt idx="306">
                  <c:v>7.2</c:v>
                </c:pt>
                <c:pt idx="307">
                  <c:v>6.5</c:v>
                </c:pt>
                <c:pt idx="308">
                  <c:v>7.3</c:v>
                </c:pt>
                <c:pt idx="309">
                  <c:v>7.3</c:v>
                </c:pt>
                <c:pt idx="310">
                  <c:v>5.5</c:v>
                </c:pt>
                <c:pt idx="311">
                  <c:v>4.9000000000000004</c:v>
                </c:pt>
                <c:pt idx="312">
                  <c:v>3.4</c:v>
                </c:pt>
                <c:pt idx="313">
                  <c:v>3.4</c:v>
                </c:pt>
                <c:pt idx="314">
                  <c:v>5.8</c:v>
                </c:pt>
                <c:pt idx="315">
                  <c:v>2</c:v>
                </c:pt>
                <c:pt idx="316">
                  <c:v>2.1</c:v>
                </c:pt>
                <c:pt idx="317">
                  <c:v>3.8</c:v>
                </c:pt>
                <c:pt idx="318">
                  <c:v>3.2</c:v>
                </c:pt>
                <c:pt idx="319">
                  <c:v>9.8000000000000007</c:v>
                </c:pt>
                <c:pt idx="320">
                  <c:v>12.2</c:v>
                </c:pt>
                <c:pt idx="321">
                  <c:v>10</c:v>
                </c:pt>
                <c:pt idx="322">
                  <c:v>5.7</c:v>
                </c:pt>
                <c:pt idx="323">
                  <c:v>6</c:v>
                </c:pt>
                <c:pt idx="324">
                  <c:v>9.9</c:v>
                </c:pt>
                <c:pt idx="325">
                  <c:v>12.6</c:v>
                </c:pt>
                <c:pt idx="326">
                  <c:v>10.8</c:v>
                </c:pt>
                <c:pt idx="327">
                  <c:v>8.9</c:v>
                </c:pt>
                <c:pt idx="328">
                  <c:v>7.8</c:v>
                </c:pt>
                <c:pt idx="329">
                  <c:v>4.0999999999999996</c:v>
                </c:pt>
                <c:pt idx="330">
                  <c:v>1.3</c:v>
                </c:pt>
                <c:pt idx="331">
                  <c:v>4.9000000000000004</c:v>
                </c:pt>
                <c:pt idx="332">
                  <c:v>0.7</c:v>
                </c:pt>
                <c:pt idx="333">
                  <c:v>-2.2999999999999998</c:v>
                </c:pt>
                <c:pt idx="334">
                  <c:v>-0.5</c:v>
                </c:pt>
                <c:pt idx="335">
                  <c:v>5.2</c:v>
                </c:pt>
                <c:pt idx="336">
                  <c:v>6.3</c:v>
                </c:pt>
                <c:pt idx="337">
                  <c:v>-0.5</c:v>
                </c:pt>
                <c:pt idx="338">
                  <c:v>0.4</c:v>
                </c:pt>
                <c:pt idx="339">
                  <c:v>-0.8</c:v>
                </c:pt>
                <c:pt idx="340">
                  <c:v>0.5</c:v>
                </c:pt>
                <c:pt idx="341">
                  <c:v>6.2</c:v>
                </c:pt>
                <c:pt idx="342">
                  <c:v>7.6</c:v>
                </c:pt>
                <c:pt idx="343">
                  <c:v>9.1</c:v>
                </c:pt>
                <c:pt idx="344">
                  <c:v>7.4</c:v>
                </c:pt>
                <c:pt idx="345">
                  <c:v>8.3000000000000007</c:v>
                </c:pt>
                <c:pt idx="346">
                  <c:v>5.8</c:v>
                </c:pt>
                <c:pt idx="347">
                  <c:v>6.6</c:v>
                </c:pt>
                <c:pt idx="348">
                  <c:v>7.3</c:v>
                </c:pt>
                <c:pt idx="349">
                  <c:v>6</c:v>
                </c:pt>
                <c:pt idx="350">
                  <c:v>5.8</c:v>
                </c:pt>
                <c:pt idx="351">
                  <c:v>5.2</c:v>
                </c:pt>
                <c:pt idx="352">
                  <c:v>6.9</c:v>
                </c:pt>
                <c:pt idx="353">
                  <c:v>5.4</c:v>
                </c:pt>
                <c:pt idx="354">
                  <c:v>0.8</c:v>
                </c:pt>
                <c:pt idx="355">
                  <c:v>3.7</c:v>
                </c:pt>
                <c:pt idx="356">
                  <c:v>5.6</c:v>
                </c:pt>
                <c:pt idx="357">
                  <c:v>5.6</c:v>
                </c:pt>
                <c:pt idx="358">
                  <c:v>7.6</c:v>
                </c:pt>
                <c:pt idx="359">
                  <c:v>9.6999999999999993</c:v>
                </c:pt>
                <c:pt idx="360">
                  <c:v>7.2</c:v>
                </c:pt>
                <c:pt idx="361">
                  <c:v>4</c:v>
                </c:pt>
                <c:pt idx="362">
                  <c:v>1.4</c:v>
                </c:pt>
                <c:pt idx="363">
                  <c:v>-3.2</c:v>
                </c:pt>
                <c:pt idx="364">
                  <c:v>-2.8</c:v>
                </c:pt>
                <c:pt idx="365">
                  <c:v>-0.9</c:v>
                </c:pt>
              </c:numCache>
            </c:numRef>
          </c:val>
        </c:ser>
        <c:ser>
          <c:idx val="2"/>
          <c:order val="2"/>
          <c:tx>
            <c:strRef>
              <c:f>KNMI!$C$3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KNMI!$C$4:$C$369</c:f>
              <c:numCache>
                <c:formatCode>0.0</c:formatCode>
                <c:ptCount val="366"/>
                <c:pt idx="0">
                  <c:v>7.5</c:v>
                </c:pt>
                <c:pt idx="1">
                  <c:v>8.3000000000000007</c:v>
                </c:pt>
                <c:pt idx="2">
                  <c:v>8.5</c:v>
                </c:pt>
                <c:pt idx="3">
                  <c:v>8.1</c:v>
                </c:pt>
                <c:pt idx="4">
                  <c:v>8.4</c:v>
                </c:pt>
                <c:pt idx="5">
                  <c:v>8.1999999999999993</c:v>
                </c:pt>
                <c:pt idx="6">
                  <c:v>8.5</c:v>
                </c:pt>
                <c:pt idx="7">
                  <c:v>8.4</c:v>
                </c:pt>
                <c:pt idx="8">
                  <c:v>8.4</c:v>
                </c:pt>
                <c:pt idx="9">
                  <c:v>9.5</c:v>
                </c:pt>
                <c:pt idx="10">
                  <c:v>7.2</c:v>
                </c:pt>
                <c:pt idx="11">
                  <c:v>7.8</c:v>
                </c:pt>
                <c:pt idx="12">
                  <c:v>6.8</c:v>
                </c:pt>
                <c:pt idx="13">
                  <c:v>4.7</c:v>
                </c:pt>
                <c:pt idx="14">
                  <c:v>4</c:v>
                </c:pt>
                <c:pt idx="15">
                  <c:v>4.8</c:v>
                </c:pt>
                <c:pt idx="16">
                  <c:v>2.8</c:v>
                </c:pt>
                <c:pt idx="17">
                  <c:v>0</c:v>
                </c:pt>
                <c:pt idx="18">
                  <c:v>0.8</c:v>
                </c:pt>
                <c:pt idx="19">
                  <c:v>2.7</c:v>
                </c:pt>
                <c:pt idx="20">
                  <c:v>4</c:v>
                </c:pt>
                <c:pt idx="21">
                  <c:v>5.0999999999999996</c:v>
                </c:pt>
                <c:pt idx="22">
                  <c:v>7.2</c:v>
                </c:pt>
                <c:pt idx="23">
                  <c:v>9.6999999999999993</c:v>
                </c:pt>
                <c:pt idx="24">
                  <c:v>16.3</c:v>
                </c:pt>
                <c:pt idx="25">
                  <c:v>12.5</c:v>
                </c:pt>
                <c:pt idx="26">
                  <c:v>12</c:v>
                </c:pt>
                <c:pt idx="27">
                  <c:v>10.5</c:v>
                </c:pt>
                <c:pt idx="28">
                  <c:v>10.1</c:v>
                </c:pt>
                <c:pt idx="29">
                  <c:v>9</c:v>
                </c:pt>
                <c:pt idx="30">
                  <c:v>12.4</c:v>
                </c:pt>
                <c:pt idx="31">
                  <c:v>12.5</c:v>
                </c:pt>
                <c:pt idx="32">
                  <c:v>11.3</c:v>
                </c:pt>
                <c:pt idx="33">
                  <c:v>6.8</c:v>
                </c:pt>
                <c:pt idx="34">
                  <c:v>9.1999999999999993</c:v>
                </c:pt>
                <c:pt idx="35">
                  <c:v>11.1</c:v>
                </c:pt>
                <c:pt idx="36">
                  <c:v>11.5</c:v>
                </c:pt>
                <c:pt idx="37">
                  <c:v>11.7</c:v>
                </c:pt>
                <c:pt idx="38">
                  <c:v>10</c:v>
                </c:pt>
                <c:pt idx="39">
                  <c:v>7.8</c:v>
                </c:pt>
                <c:pt idx="40">
                  <c:v>8</c:v>
                </c:pt>
                <c:pt idx="41">
                  <c:v>7.6</c:v>
                </c:pt>
                <c:pt idx="42">
                  <c:v>7.2</c:v>
                </c:pt>
                <c:pt idx="43">
                  <c:v>4.9000000000000004</c:v>
                </c:pt>
                <c:pt idx="44">
                  <c:v>2.9</c:v>
                </c:pt>
                <c:pt idx="45">
                  <c:v>5.9</c:v>
                </c:pt>
                <c:pt idx="46">
                  <c:v>5.5</c:v>
                </c:pt>
                <c:pt idx="47">
                  <c:v>5.4</c:v>
                </c:pt>
                <c:pt idx="48">
                  <c:v>5.8</c:v>
                </c:pt>
                <c:pt idx="49">
                  <c:v>8.6</c:v>
                </c:pt>
                <c:pt idx="50">
                  <c:v>11.2</c:v>
                </c:pt>
                <c:pt idx="51">
                  <c:v>12.9</c:v>
                </c:pt>
                <c:pt idx="52">
                  <c:v>11.7</c:v>
                </c:pt>
                <c:pt idx="53">
                  <c:v>8.3000000000000007</c:v>
                </c:pt>
                <c:pt idx="54">
                  <c:v>7.3</c:v>
                </c:pt>
                <c:pt idx="55">
                  <c:v>5.4</c:v>
                </c:pt>
                <c:pt idx="56">
                  <c:v>5.4</c:v>
                </c:pt>
                <c:pt idx="57">
                  <c:v>7</c:v>
                </c:pt>
                <c:pt idx="58">
                  <c:v>7</c:v>
                </c:pt>
                <c:pt idx="59">
                  <c:v>6.9</c:v>
                </c:pt>
                <c:pt idx="60">
                  <c:v>7.8</c:v>
                </c:pt>
                <c:pt idx="61">
                  <c:v>9</c:v>
                </c:pt>
                <c:pt idx="62">
                  <c:v>8.4</c:v>
                </c:pt>
                <c:pt idx="63">
                  <c:v>5.5</c:v>
                </c:pt>
                <c:pt idx="64">
                  <c:v>7.1</c:v>
                </c:pt>
                <c:pt idx="65">
                  <c:v>7.2</c:v>
                </c:pt>
                <c:pt idx="66">
                  <c:v>7.2</c:v>
                </c:pt>
                <c:pt idx="67">
                  <c:v>7.2</c:v>
                </c:pt>
                <c:pt idx="68">
                  <c:v>9.3000000000000007</c:v>
                </c:pt>
                <c:pt idx="69">
                  <c:v>10</c:v>
                </c:pt>
                <c:pt idx="70">
                  <c:v>9.6999999999999993</c:v>
                </c:pt>
                <c:pt idx="71">
                  <c:v>9.9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7.3</c:v>
                </c:pt>
                <c:pt idx="75">
                  <c:v>9</c:v>
                </c:pt>
                <c:pt idx="76">
                  <c:v>11.4</c:v>
                </c:pt>
                <c:pt idx="77">
                  <c:v>6.7</c:v>
                </c:pt>
                <c:pt idx="78">
                  <c:v>7.7</c:v>
                </c:pt>
                <c:pt idx="79">
                  <c:v>10</c:v>
                </c:pt>
                <c:pt idx="80">
                  <c:v>9.8000000000000007</c:v>
                </c:pt>
                <c:pt idx="81">
                  <c:v>11.5</c:v>
                </c:pt>
                <c:pt idx="82">
                  <c:v>11</c:v>
                </c:pt>
                <c:pt idx="83">
                  <c:v>10.7</c:v>
                </c:pt>
                <c:pt idx="84">
                  <c:v>10.199999999999999</c:v>
                </c:pt>
                <c:pt idx="85">
                  <c:v>15.8</c:v>
                </c:pt>
                <c:pt idx="86">
                  <c:v>13.8</c:v>
                </c:pt>
                <c:pt idx="87">
                  <c:v>13.1</c:v>
                </c:pt>
                <c:pt idx="88">
                  <c:v>12.1</c:v>
                </c:pt>
                <c:pt idx="89">
                  <c:v>13.1</c:v>
                </c:pt>
                <c:pt idx="90">
                  <c:v>11.1</c:v>
                </c:pt>
                <c:pt idx="91">
                  <c:v>14.3</c:v>
                </c:pt>
                <c:pt idx="92">
                  <c:v>14.2</c:v>
                </c:pt>
                <c:pt idx="93">
                  <c:v>21</c:v>
                </c:pt>
                <c:pt idx="94">
                  <c:v>17.5</c:v>
                </c:pt>
                <c:pt idx="95">
                  <c:v>13.8</c:v>
                </c:pt>
                <c:pt idx="96">
                  <c:v>12</c:v>
                </c:pt>
                <c:pt idx="97">
                  <c:v>11.7</c:v>
                </c:pt>
                <c:pt idx="98">
                  <c:v>12.8</c:v>
                </c:pt>
                <c:pt idx="99">
                  <c:v>16.899999999999999</c:v>
                </c:pt>
                <c:pt idx="100">
                  <c:v>16.899999999999999</c:v>
                </c:pt>
                <c:pt idx="101">
                  <c:v>21.1</c:v>
                </c:pt>
                <c:pt idx="102">
                  <c:v>18.5</c:v>
                </c:pt>
                <c:pt idx="103">
                  <c:v>15.2</c:v>
                </c:pt>
                <c:pt idx="104">
                  <c:v>17.7</c:v>
                </c:pt>
                <c:pt idx="105">
                  <c:v>17</c:v>
                </c:pt>
                <c:pt idx="106">
                  <c:v>14</c:v>
                </c:pt>
                <c:pt idx="107">
                  <c:v>11.4</c:v>
                </c:pt>
                <c:pt idx="108">
                  <c:v>13.4</c:v>
                </c:pt>
                <c:pt idx="109">
                  <c:v>14.9</c:v>
                </c:pt>
                <c:pt idx="110">
                  <c:v>14.8</c:v>
                </c:pt>
                <c:pt idx="111">
                  <c:v>19.3</c:v>
                </c:pt>
                <c:pt idx="112">
                  <c:v>14.3</c:v>
                </c:pt>
                <c:pt idx="113">
                  <c:v>10.5</c:v>
                </c:pt>
                <c:pt idx="114">
                  <c:v>8.8000000000000007</c:v>
                </c:pt>
                <c:pt idx="115">
                  <c:v>9.3000000000000007</c:v>
                </c:pt>
                <c:pt idx="116">
                  <c:v>9</c:v>
                </c:pt>
                <c:pt idx="117">
                  <c:v>10.1</c:v>
                </c:pt>
                <c:pt idx="118">
                  <c:v>10.8</c:v>
                </c:pt>
                <c:pt idx="119">
                  <c:v>10.3</c:v>
                </c:pt>
                <c:pt idx="120">
                  <c:v>12.3</c:v>
                </c:pt>
                <c:pt idx="121">
                  <c:v>14.7</c:v>
                </c:pt>
                <c:pt idx="122">
                  <c:v>19.3</c:v>
                </c:pt>
                <c:pt idx="123">
                  <c:v>14.9</c:v>
                </c:pt>
                <c:pt idx="124">
                  <c:v>16.5</c:v>
                </c:pt>
                <c:pt idx="125">
                  <c:v>20.100000000000001</c:v>
                </c:pt>
                <c:pt idx="126">
                  <c:v>25.1</c:v>
                </c:pt>
                <c:pt idx="127">
                  <c:v>26.9</c:v>
                </c:pt>
                <c:pt idx="128">
                  <c:v>26.4</c:v>
                </c:pt>
                <c:pt idx="129">
                  <c:v>26.1</c:v>
                </c:pt>
                <c:pt idx="130">
                  <c:v>21.5</c:v>
                </c:pt>
                <c:pt idx="131">
                  <c:v>26.4</c:v>
                </c:pt>
                <c:pt idx="132">
                  <c:v>26.3</c:v>
                </c:pt>
                <c:pt idx="133">
                  <c:v>24.7</c:v>
                </c:pt>
                <c:pt idx="134">
                  <c:v>13.2</c:v>
                </c:pt>
                <c:pt idx="135">
                  <c:v>13</c:v>
                </c:pt>
                <c:pt idx="136">
                  <c:v>13.3</c:v>
                </c:pt>
                <c:pt idx="137">
                  <c:v>19.5</c:v>
                </c:pt>
                <c:pt idx="138">
                  <c:v>20.7</c:v>
                </c:pt>
                <c:pt idx="139">
                  <c:v>19.3</c:v>
                </c:pt>
                <c:pt idx="140">
                  <c:v>18.8</c:v>
                </c:pt>
                <c:pt idx="141">
                  <c:v>24.2</c:v>
                </c:pt>
                <c:pt idx="142">
                  <c:v>19.3</c:v>
                </c:pt>
                <c:pt idx="143">
                  <c:v>14.8</c:v>
                </c:pt>
                <c:pt idx="144">
                  <c:v>15.1</c:v>
                </c:pt>
                <c:pt idx="145">
                  <c:v>16.8</c:v>
                </c:pt>
                <c:pt idx="146">
                  <c:v>21.6</c:v>
                </c:pt>
                <c:pt idx="147">
                  <c:v>21.9</c:v>
                </c:pt>
                <c:pt idx="148">
                  <c:v>24.7</c:v>
                </c:pt>
                <c:pt idx="149">
                  <c:v>19.399999999999999</c:v>
                </c:pt>
                <c:pt idx="150">
                  <c:v>17.399999999999999</c:v>
                </c:pt>
                <c:pt idx="151">
                  <c:v>21.8</c:v>
                </c:pt>
                <c:pt idx="152">
                  <c:v>21.5</c:v>
                </c:pt>
                <c:pt idx="153">
                  <c:v>21.9</c:v>
                </c:pt>
                <c:pt idx="154">
                  <c:v>21.5</c:v>
                </c:pt>
                <c:pt idx="155">
                  <c:v>24.8</c:v>
                </c:pt>
                <c:pt idx="156">
                  <c:v>28.3</c:v>
                </c:pt>
                <c:pt idx="157">
                  <c:v>27</c:v>
                </c:pt>
                <c:pt idx="158">
                  <c:v>27.6</c:v>
                </c:pt>
                <c:pt idx="159">
                  <c:v>23.2</c:v>
                </c:pt>
                <c:pt idx="160">
                  <c:v>21.8</c:v>
                </c:pt>
                <c:pt idx="161">
                  <c:v>23</c:v>
                </c:pt>
                <c:pt idx="162">
                  <c:v>21.9</c:v>
                </c:pt>
                <c:pt idx="163">
                  <c:v>22.8</c:v>
                </c:pt>
                <c:pt idx="164">
                  <c:v>20.399999999999999</c:v>
                </c:pt>
                <c:pt idx="165">
                  <c:v>21.2</c:v>
                </c:pt>
                <c:pt idx="166">
                  <c:v>19.600000000000001</c:v>
                </c:pt>
                <c:pt idx="167">
                  <c:v>21.4</c:v>
                </c:pt>
                <c:pt idx="168">
                  <c:v>20.399999999999999</c:v>
                </c:pt>
                <c:pt idx="169">
                  <c:v>18.100000000000001</c:v>
                </c:pt>
                <c:pt idx="170">
                  <c:v>19.2</c:v>
                </c:pt>
                <c:pt idx="171">
                  <c:v>18.899999999999999</c:v>
                </c:pt>
                <c:pt idx="172">
                  <c:v>20.8</c:v>
                </c:pt>
                <c:pt idx="173">
                  <c:v>26.3</c:v>
                </c:pt>
                <c:pt idx="174">
                  <c:v>31.7</c:v>
                </c:pt>
                <c:pt idx="175">
                  <c:v>23.8</c:v>
                </c:pt>
                <c:pt idx="176">
                  <c:v>18.5</c:v>
                </c:pt>
                <c:pt idx="177">
                  <c:v>19.600000000000001</c:v>
                </c:pt>
                <c:pt idx="178">
                  <c:v>18.7</c:v>
                </c:pt>
                <c:pt idx="179">
                  <c:v>23</c:v>
                </c:pt>
                <c:pt idx="180">
                  <c:v>22</c:v>
                </c:pt>
                <c:pt idx="181">
                  <c:v>20.100000000000001</c:v>
                </c:pt>
                <c:pt idx="182">
                  <c:v>20.8</c:v>
                </c:pt>
                <c:pt idx="183">
                  <c:v>19.3</c:v>
                </c:pt>
                <c:pt idx="184">
                  <c:v>20.399999999999999</c:v>
                </c:pt>
                <c:pt idx="185">
                  <c:v>23.4</c:v>
                </c:pt>
                <c:pt idx="186">
                  <c:v>21.2</c:v>
                </c:pt>
                <c:pt idx="187">
                  <c:v>21.5</c:v>
                </c:pt>
                <c:pt idx="188">
                  <c:v>21.9</c:v>
                </c:pt>
                <c:pt idx="189">
                  <c:v>22.6</c:v>
                </c:pt>
                <c:pt idx="190">
                  <c:v>25.4</c:v>
                </c:pt>
                <c:pt idx="191">
                  <c:v>29.9</c:v>
                </c:pt>
                <c:pt idx="192">
                  <c:v>23.7</c:v>
                </c:pt>
                <c:pt idx="193">
                  <c:v>23.1</c:v>
                </c:pt>
                <c:pt idx="194">
                  <c:v>18.7</c:v>
                </c:pt>
                <c:pt idx="195">
                  <c:v>20.5</c:v>
                </c:pt>
                <c:pt idx="196">
                  <c:v>22.4</c:v>
                </c:pt>
                <c:pt idx="197">
                  <c:v>25.1</c:v>
                </c:pt>
                <c:pt idx="198">
                  <c:v>24.6</c:v>
                </c:pt>
                <c:pt idx="199">
                  <c:v>28.5</c:v>
                </c:pt>
                <c:pt idx="200">
                  <c:v>30.9</c:v>
                </c:pt>
                <c:pt idx="201">
                  <c:v>35.200000000000003</c:v>
                </c:pt>
                <c:pt idx="202">
                  <c:v>27.9</c:v>
                </c:pt>
                <c:pt idx="203">
                  <c:v>26.4</c:v>
                </c:pt>
                <c:pt idx="204">
                  <c:v>27.1</c:v>
                </c:pt>
                <c:pt idx="205">
                  <c:v>26.5</c:v>
                </c:pt>
                <c:pt idx="206">
                  <c:v>25</c:v>
                </c:pt>
                <c:pt idx="207">
                  <c:v>25.1</c:v>
                </c:pt>
                <c:pt idx="208">
                  <c:v>22.7</c:v>
                </c:pt>
                <c:pt idx="209">
                  <c:v>24.2</c:v>
                </c:pt>
                <c:pt idx="210">
                  <c:v>23.6</c:v>
                </c:pt>
                <c:pt idx="211">
                  <c:v>22.9</c:v>
                </c:pt>
                <c:pt idx="212">
                  <c:v>21.6</c:v>
                </c:pt>
                <c:pt idx="213">
                  <c:v>22</c:v>
                </c:pt>
                <c:pt idx="214">
                  <c:v>18.600000000000001</c:v>
                </c:pt>
                <c:pt idx="215">
                  <c:v>19.5</c:v>
                </c:pt>
                <c:pt idx="216">
                  <c:v>21.4</c:v>
                </c:pt>
                <c:pt idx="217">
                  <c:v>22.8</c:v>
                </c:pt>
                <c:pt idx="218">
                  <c:v>23.8</c:v>
                </c:pt>
                <c:pt idx="219">
                  <c:v>24.4</c:v>
                </c:pt>
                <c:pt idx="220">
                  <c:v>22.1</c:v>
                </c:pt>
                <c:pt idx="221">
                  <c:v>19</c:v>
                </c:pt>
                <c:pt idx="222">
                  <c:v>17</c:v>
                </c:pt>
                <c:pt idx="223">
                  <c:v>15.4</c:v>
                </c:pt>
                <c:pt idx="224">
                  <c:v>23.8</c:v>
                </c:pt>
                <c:pt idx="225">
                  <c:v>22.8</c:v>
                </c:pt>
                <c:pt idx="226">
                  <c:v>23.7</c:v>
                </c:pt>
                <c:pt idx="227">
                  <c:v>22.3</c:v>
                </c:pt>
                <c:pt idx="228">
                  <c:v>23</c:v>
                </c:pt>
                <c:pt idx="229">
                  <c:v>24.9</c:v>
                </c:pt>
                <c:pt idx="230">
                  <c:v>25.8</c:v>
                </c:pt>
                <c:pt idx="231">
                  <c:v>24.9</c:v>
                </c:pt>
                <c:pt idx="232">
                  <c:v>24.4</c:v>
                </c:pt>
                <c:pt idx="233">
                  <c:v>20.9</c:v>
                </c:pt>
                <c:pt idx="234">
                  <c:v>24</c:v>
                </c:pt>
                <c:pt idx="235">
                  <c:v>29.2</c:v>
                </c:pt>
                <c:pt idx="236">
                  <c:v>31.8</c:v>
                </c:pt>
                <c:pt idx="237">
                  <c:v>33</c:v>
                </c:pt>
                <c:pt idx="238">
                  <c:v>29.2</c:v>
                </c:pt>
                <c:pt idx="239">
                  <c:v>29.6</c:v>
                </c:pt>
                <c:pt idx="240">
                  <c:v>26</c:v>
                </c:pt>
                <c:pt idx="241">
                  <c:v>22.6</c:v>
                </c:pt>
                <c:pt idx="242">
                  <c:v>24.3</c:v>
                </c:pt>
                <c:pt idx="243">
                  <c:v>26</c:v>
                </c:pt>
                <c:pt idx="244">
                  <c:v>24.1</c:v>
                </c:pt>
                <c:pt idx="245">
                  <c:v>23</c:v>
                </c:pt>
                <c:pt idx="246">
                  <c:v>23.9</c:v>
                </c:pt>
                <c:pt idx="247">
                  <c:v>22.5</c:v>
                </c:pt>
                <c:pt idx="248">
                  <c:v>23.6</c:v>
                </c:pt>
                <c:pt idx="249">
                  <c:v>26.2</c:v>
                </c:pt>
                <c:pt idx="250">
                  <c:v>27</c:v>
                </c:pt>
                <c:pt idx="251">
                  <c:v>28.6</c:v>
                </c:pt>
                <c:pt idx="252">
                  <c:v>24</c:v>
                </c:pt>
                <c:pt idx="253">
                  <c:v>26.7</c:v>
                </c:pt>
                <c:pt idx="254">
                  <c:v>23.4</c:v>
                </c:pt>
                <c:pt idx="255">
                  <c:v>29.9</c:v>
                </c:pt>
                <c:pt idx="256">
                  <c:v>33.1</c:v>
                </c:pt>
                <c:pt idx="257">
                  <c:v>32.5</c:v>
                </c:pt>
                <c:pt idx="258">
                  <c:v>29.8</c:v>
                </c:pt>
                <c:pt idx="259">
                  <c:v>22.3</c:v>
                </c:pt>
                <c:pt idx="260">
                  <c:v>22.7</c:v>
                </c:pt>
                <c:pt idx="261">
                  <c:v>20.2</c:v>
                </c:pt>
                <c:pt idx="262">
                  <c:v>21.4</c:v>
                </c:pt>
                <c:pt idx="263">
                  <c:v>20.2</c:v>
                </c:pt>
                <c:pt idx="264">
                  <c:v>21.3</c:v>
                </c:pt>
                <c:pt idx="265">
                  <c:v>22.1</c:v>
                </c:pt>
                <c:pt idx="266">
                  <c:v>21.5</c:v>
                </c:pt>
                <c:pt idx="267">
                  <c:v>24.8</c:v>
                </c:pt>
                <c:pt idx="268">
                  <c:v>26.1</c:v>
                </c:pt>
                <c:pt idx="269">
                  <c:v>18.899999999999999</c:v>
                </c:pt>
                <c:pt idx="270">
                  <c:v>21.8</c:v>
                </c:pt>
                <c:pt idx="271">
                  <c:v>23.4</c:v>
                </c:pt>
                <c:pt idx="272">
                  <c:v>19.399999999999999</c:v>
                </c:pt>
                <c:pt idx="273">
                  <c:v>18.8</c:v>
                </c:pt>
                <c:pt idx="274">
                  <c:v>17.8</c:v>
                </c:pt>
                <c:pt idx="275">
                  <c:v>16.100000000000001</c:v>
                </c:pt>
                <c:pt idx="276">
                  <c:v>18.399999999999999</c:v>
                </c:pt>
                <c:pt idx="277">
                  <c:v>16.899999999999999</c:v>
                </c:pt>
                <c:pt idx="278">
                  <c:v>14.6</c:v>
                </c:pt>
                <c:pt idx="279">
                  <c:v>13</c:v>
                </c:pt>
                <c:pt idx="280">
                  <c:v>14.7</c:v>
                </c:pt>
                <c:pt idx="281">
                  <c:v>14.8</c:v>
                </c:pt>
                <c:pt idx="282">
                  <c:v>14.5</c:v>
                </c:pt>
                <c:pt idx="283">
                  <c:v>14</c:v>
                </c:pt>
                <c:pt idx="284">
                  <c:v>13</c:v>
                </c:pt>
                <c:pt idx="285">
                  <c:v>10</c:v>
                </c:pt>
                <c:pt idx="286">
                  <c:v>12.5</c:v>
                </c:pt>
                <c:pt idx="287">
                  <c:v>13.2</c:v>
                </c:pt>
                <c:pt idx="288">
                  <c:v>15.6</c:v>
                </c:pt>
                <c:pt idx="289">
                  <c:v>20.100000000000001</c:v>
                </c:pt>
                <c:pt idx="290">
                  <c:v>16.399999999999999</c:v>
                </c:pt>
                <c:pt idx="291">
                  <c:v>13.6</c:v>
                </c:pt>
                <c:pt idx="292">
                  <c:v>11.6</c:v>
                </c:pt>
                <c:pt idx="293">
                  <c:v>12.5</c:v>
                </c:pt>
                <c:pt idx="294">
                  <c:v>11.4</c:v>
                </c:pt>
                <c:pt idx="295">
                  <c:v>10.199999999999999</c:v>
                </c:pt>
                <c:pt idx="296">
                  <c:v>6.1</c:v>
                </c:pt>
                <c:pt idx="297">
                  <c:v>9.4</c:v>
                </c:pt>
                <c:pt idx="298">
                  <c:v>9.9</c:v>
                </c:pt>
                <c:pt idx="299">
                  <c:v>13.1</c:v>
                </c:pt>
                <c:pt idx="300">
                  <c:v>13.7</c:v>
                </c:pt>
                <c:pt idx="301">
                  <c:v>13.6</c:v>
                </c:pt>
                <c:pt idx="302">
                  <c:v>15.7</c:v>
                </c:pt>
                <c:pt idx="303">
                  <c:v>15.9</c:v>
                </c:pt>
                <c:pt idx="304">
                  <c:v>16.2</c:v>
                </c:pt>
                <c:pt idx="305">
                  <c:v>14.3</c:v>
                </c:pt>
                <c:pt idx="306">
                  <c:v>11.7</c:v>
                </c:pt>
                <c:pt idx="307">
                  <c:v>10.7</c:v>
                </c:pt>
                <c:pt idx="308">
                  <c:v>10.5</c:v>
                </c:pt>
                <c:pt idx="309">
                  <c:v>11.1</c:v>
                </c:pt>
                <c:pt idx="310">
                  <c:v>7.6</c:v>
                </c:pt>
                <c:pt idx="311">
                  <c:v>6.4</c:v>
                </c:pt>
                <c:pt idx="312">
                  <c:v>6.1</c:v>
                </c:pt>
                <c:pt idx="313">
                  <c:v>5.0999999999999996</c:v>
                </c:pt>
                <c:pt idx="314">
                  <c:v>9</c:v>
                </c:pt>
                <c:pt idx="315">
                  <c:v>5.7</c:v>
                </c:pt>
                <c:pt idx="316">
                  <c:v>5.3</c:v>
                </c:pt>
                <c:pt idx="317">
                  <c:v>4.9000000000000004</c:v>
                </c:pt>
                <c:pt idx="318">
                  <c:v>6</c:v>
                </c:pt>
                <c:pt idx="319">
                  <c:v>12.3</c:v>
                </c:pt>
                <c:pt idx="320">
                  <c:v>13.9</c:v>
                </c:pt>
                <c:pt idx="321">
                  <c:v>11.8</c:v>
                </c:pt>
                <c:pt idx="322">
                  <c:v>8.3000000000000007</c:v>
                </c:pt>
                <c:pt idx="323">
                  <c:v>8.6</c:v>
                </c:pt>
                <c:pt idx="324">
                  <c:v>13.5</c:v>
                </c:pt>
                <c:pt idx="325">
                  <c:v>15</c:v>
                </c:pt>
                <c:pt idx="326">
                  <c:v>13.5</c:v>
                </c:pt>
                <c:pt idx="327">
                  <c:v>12.1</c:v>
                </c:pt>
                <c:pt idx="328">
                  <c:v>9.9</c:v>
                </c:pt>
                <c:pt idx="329">
                  <c:v>8.1999999999999993</c:v>
                </c:pt>
                <c:pt idx="330">
                  <c:v>6.1</c:v>
                </c:pt>
                <c:pt idx="331">
                  <c:v>9.8000000000000007</c:v>
                </c:pt>
                <c:pt idx="332">
                  <c:v>4.5999999999999996</c:v>
                </c:pt>
                <c:pt idx="333">
                  <c:v>4.2</c:v>
                </c:pt>
                <c:pt idx="334">
                  <c:v>5.2</c:v>
                </c:pt>
                <c:pt idx="335">
                  <c:v>7.6</c:v>
                </c:pt>
                <c:pt idx="336">
                  <c:v>9.9</c:v>
                </c:pt>
                <c:pt idx="337">
                  <c:v>6.3</c:v>
                </c:pt>
                <c:pt idx="338">
                  <c:v>4.0999999999999996</c:v>
                </c:pt>
                <c:pt idx="339">
                  <c:v>5.7</c:v>
                </c:pt>
                <c:pt idx="340">
                  <c:v>7.7</c:v>
                </c:pt>
                <c:pt idx="341">
                  <c:v>10.3</c:v>
                </c:pt>
                <c:pt idx="342">
                  <c:v>9.4</c:v>
                </c:pt>
                <c:pt idx="343">
                  <c:v>12.3</c:v>
                </c:pt>
                <c:pt idx="344">
                  <c:v>9.4</c:v>
                </c:pt>
                <c:pt idx="345">
                  <c:v>10.199999999999999</c:v>
                </c:pt>
                <c:pt idx="346">
                  <c:v>8.1999999999999993</c:v>
                </c:pt>
                <c:pt idx="347">
                  <c:v>7.7</c:v>
                </c:pt>
                <c:pt idx="348">
                  <c:v>10</c:v>
                </c:pt>
                <c:pt idx="349">
                  <c:v>7.9</c:v>
                </c:pt>
                <c:pt idx="350">
                  <c:v>7.9</c:v>
                </c:pt>
                <c:pt idx="351">
                  <c:v>7.1</c:v>
                </c:pt>
                <c:pt idx="352">
                  <c:v>8.1999999999999993</c:v>
                </c:pt>
                <c:pt idx="353">
                  <c:v>7.8</c:v>
                </c:pt>
                <c:pt idx="354">
                  <c:v>4.8</c:v>
                </c:pt>
                <c:pt idx="355">
                  <c:v>7.8</c:v>
                </c:pt>
                <c:pt idx="356">
                  <c:v>6.5</c:v>
                </c:pt>
                <c:pt idx="357">
                  <c:v>8.3000000000000007</c:v>
                </c:pt>
                <c:pt idx="358">
                  <c:v>9</c:v>
                </c:pt>
                <c:pt idx="359">
                  <c:v>11</c:v>
                </c:pt>
                <c:pt idx="360">
                  <c:v>11.1</c:v>
                </c:pt>
                <c:pt idx="361">
                  <c:v>8.6999999999999993</c:v>
                </c:pt>
                <c:pt idx="362">
                  <c:v>4.7</c:v>
                </c:pt>
                <c:pt idx="363">
                  <c:v>3.3</c:v>
                </c:pt>
                <c:pt idx="364">
                  <c:v>3.6</c:v>
                </c:pt>
                <c:pt idx="365">
                  <c:v>0.6</c:v>
                </c:pt>
              </c:numCache>
            </c:numRef>
          </c:val>
        </c:ser>
        <c:ser>
          <c:idx val="3"/>
          <c:order val="3"/>
          <c:tx>
            <c:strRef>
              <c:f>KNMI!$F$3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KNMI!$F$4:$F$369</c:f>
              <c:numCache>
                <c:formatCode>0.0</c:formatCode>
                <c:ptCount val="366"/>
                <c:pt idx="0">
                  <c:v>-2.5</c:v>
                </c:pt>
                <c:pt idx="1">
                  <c:v>-4.7</c:v>
                </c:pt>
                <c:pt idx="2">
                  <c:v>4.9000000000000004</c:v>
                </c:pt>
                <c:pt idx="3">
                  <c:v>4.2</c:v>
                </c:pt>
                <c:pt idx="4">
                  <c:v>4.3</c:v>
                </c:pt>
                <c:pt idx="5">
                  <c:v>1.7</c:v>
                </c:pt>
                <c:pt idx="6">
                  <c:v>2.8</c:v>
                </c:pt>
                <c:pt idx="7">
                  <c:v>-0.5</c:v>
                </c:pt>
                <c:pt idx="8">
                  <c:v>0.9</c:v>
                </c:pt>
                <c:pt idx="9">
                  <c:v>2.9</c:v>
                </c:pt>
                <c:pt idx="10">
                  <c:v>0.7</c:v>
                </c:pt>
                <c:pt idx="11">
                  <c:v>3.8</c:v>
                </c:pt>
                <c:pt idx="12">
                  <c:v>1.1000000000000001</c:v>
                </c:pt>
                <c:pt idx="13">
                  <c:v>1.2</c:v>
                </c:pt>
                <c:pt idx="14">
                  <c:v>-0.2</c:v>
                </c:pt>
                <c:pt idx="15">
                  <c:v>-4</c:v>
                </c:pt>
                <c:pt idx="16">
                  <c:v>-9.6999999999999993</c:v>
                </c:pt>
                <c:pt idx="17">
                  <c:v>-10.7</c:v>
                </c:pt>
                <c:pt idx="18">
                  <c:v>-12.5</c:v>
                </c:pt>
                <c:pt idx="19">
                  <c:v>-3.7</c:v>
                </c:pt>
                <c:pt idx="20">
                  <c:v>-7</c:v>
                </c:pt>
                <c:pt idx="21">
                  <c:v>-5.7</c:v>
                </c:pt>
                <c:pt idx="22">
                  <c:v>2.8</c:v>
                </c:pt>
                <c:pt idx="23">
                  <c:v>3.3</c:v>
                </c:pt>
                <c:pt idx="24">
                  <c:v>6.9</c:v>
                </c:pt>
                <c:pt idx="25">
                  <c:v>7.5</c:v>
                </c:pt>
                <c:pt idx="26">
                  <c:v>9.3000000000000007</c:v>
                </c:pt>
                <c:pt idx="27">
                  <c:v>0</c:v>
                </c:pt>
                <c:pt idx="28">
                  <c:v>2.5</c:v>
                </c:pt>
                <c:pt idx="29">
                  <c:v>1.2</c:v>
                </c:pt>
                <c:pt idx="30">
                  <c:v>2</c:v>
                </c:pt>
                <c:pt idx="31">
                  <c:v>10.199999999999999</c:v>
                </c:pt>
                <c:pt idx="32">
                  <c:v>2.5</c:v>
                </c:pt>
                <c:pt idx="33">
                  <c:v>2.1</c:v>
                </c:pt>
                <c:pt idx="34">
                  <c:v>-0.4</c:v>
                </c:pt>
                <c:pt idx="35">
                  <c:v>-0.2</c:v>
                </c:pt>
                <c:pt idx="36">
                  <c:v>7.1</c:v>
                </c:pt>
                <c:pt idx="37">
                  <c:v>5.4</c:v>
                </c:pt>
                <c:pt idx="38">
                  <c:v>6.3</c:v>
                </c:pt>
                <c:pt idx="39">
                  <c:v>1.4</c:v>
                </c:pt>
                <c:pt idx="40">
                  <c:v>0.6</c:v>
                </c:pt>
                <c:pt idx="41">
                  <c:v>-4.2</c:v>
                </c:pt>
                <c:pt idx="42">
                  <c:v>-4.5999999999999996</c:v>
                </c:pt>
                <c:pt idx="43">
                  <c:v>-4.5999999999999996</c:v>
                </c:pt>
                <c:pt idx="44">
                  <c:v>0.2</c:v>
                </c:pt>
                <c:pt idx="45">
                  <c:v>-7.1</c:v>
                </c:pt>
                <c:pt idx="46">
                  <c:v>-9.5</c:v>
                </c:pt>
                <c:pt idx="47">
                  <c:v>-9.5</c:v>
                </c:pt>
                <c:pt idx="48">
                  <c:v>-2.8</c:v>
                </c:pt>
                <c:pt idx="49">
                  <c:v>0.3</c:v>
                </c:pt>
                <c:pt idx="50">
                  <c:v>4.7</c:v>
                </c:pt>
                <c:pt idx="51">
                  <c:v>10.4</c:v>
                </c:pt>
                <c:pt idx="52">
                  <c:v>3.4</c:v>
                </c:pt>
                <c:pt idx="53">
                  <c:v>-2.9</c:v>
                </c:pt>
                <c:pt idx="54">
                  <c:v>-7.8</c:v>
                </c:pt>
                <c:pt idx="55">
                  <c:v>-8.4</c:v>
                </c:pt>
                <c:pt idx="56">
                  <c:v>-3.6</c:v>
                </c:pt>
                <c:pt idx="57">
                  <c:v>-3.7</c:v>
                </c:pt>
                <c:pt idx="58">
                  <c:v>-3.5</c:v>
                </c:pt>
                <c:pt idx="59">
                  <c:v>-9.6999999999999993</c:v>
                </c:pt>
                <c:pt idx="60">
                  <c:v>-10.9</c:v>
                </c:pt>
                <c:pt idx="61">
                  <c:v>1.5</c:v>
                </c:pt>
                <c:pt idx="62">
                  <c:v>-6.4</c:v>
                </c:pt>
                <c:pt idx="63">
                  <c:v>-4.8</c:v>
                </c:pt>
                <c:pt idx="64">
                  <c:v>-7.4</c:v>
                </c:pt>
                <c:pt idx="65">
                  <c:v>-1.6</c:v>
                </c:pt>
                <c:pt idx="66">
                  <c:v>-6.8</c:v>
                </c:pt>
                <c:pt idx="67">
                  <c:v>-7.2</c:v>
                </c:pt>
                <c:pt idx="68">
                  <c:v>0.9</c:v>
                </c:pt>
                <c:pt idx="69">
                  <c:v>-6.8</c:v>
                </c:pt>
                <c:pt idx="70">
                  <c:v>-4.2</c:v>
                </c:pt>
                <c:pt idx="71">
                  <c:v>-8.1</c:v>
                </c:pt>
                <c:pt idx="72">
                  <c:v>-4</c:v>
                </c:pt>
                <c:pt idx="73">
                  <c:v>-4.5</c:v>
                </c:pt>
                <c:pt idx="74">
                  <c:v>-4.5</c:v>
                </c:pt>
                <c:pt idx="75">
                  <c:v>0.4</c:v>
                </c:pt>
                <c:pt idx="76">
                  <c:v>-4.5</c:v>
                </c:pt>
                <c:pt idx="77">
                  <c:v>-3.8</c:v>
                </c:pt>
                <c:pt idx="78">
                  <c:v>4.0999999999999996</c:v>
                </c:pt>
                <c:pt idx="79">
                  <c:v>3.7</c:v>
                </c:pt>
                <c:pt idx="80">
                  <c:v>-1.7</c:v>
                </c:pt>
                <c:pt idx="81">
                  <c:v>-1.8</c:v>
                </c:pt>
                <c:pt idx="82">
                  <c:v>3.4</c:v>
                </c:pt>
                <c:pt idx="83">
                  <c:v>4.9000000000000004</c:v>
                </c:pt>
                <c:pt idx="84">
                  <c:v>-3.6</c:v>
                </c:pt>
                <c:pt idx="85">
                  <c:v>-3.8</c:v>
                </c:pt>
                <c:pt idx="86">
                  <c:v>5.9</c:v>
                </c:pt>
                <c:pt idx="87">
                  <c:v>5.2</c:v>
                </c:pt>
                <c:pt idx="88">
                  <c:v>1.4</c:v>
                </c:pt>
                <c:pt idx="89">
                  <c:v>4.5999999999999996</c:v>
                </c:pt>
                <c:pt idx="90">
                  <c:v>4.2</c:v>
                </c:pt>
                <c:pt idx="91">
                  <c:v>-4.7</c:v>
                </c:pt>
                <c:pt idx="92">
                  <c:v>6.6</c:v>
                </c:pt>
                <c:pt idx="93">
                  <c:v>11.2</c:v>
                </c:pt>
                <c:pt idx="94">
                  <c:v>4.7</c:v>
                </c:pt>
                <c:pt idx="95">
                  <c:v>1.9</c:v>
                </c:pt>
                <c:pt idx="96">
                  <c:v>4.5</c:v>
                </c:pt>
                <c:pt idx="97">
                  <c:v>0.5</c:v>
                </c:pt>
                <c:pt idx="98">
                  <c:v>-1.6</c:v>
                </c:pt>
                <c:pt idx="99">
                  <c:v>-3.6</c:v>
                </c:pt>
                <c:pt idx="100">
                  <c:v>2.6</c:v>
                </c:pt>
                <c:pt idx="101">
                  <c:v>7.4</c:v>
                </c:pt>
                <c:pt idx="102">
                  <c:v>1.1000000000000001</c:v>
                </c:pt>
                <c:pt idx="103">
                  <c:v>-1.6</c:v>
                </c:pt>
                <c:pt idx="104">
                  <c:v>-2.2999999999999998</c:v>
                </c:pt>
                <c:pt idx="105">
                  <c:v>7.6</c:v>
                </c:pt>
                <c:pt idx="106">
                  <c:v>0.1</c:v>
                </c:pt>
                <c:pt idx="107">
                  <c:v>-2.2000000000000002</c:v>
                </c:pt>
                <c:pt idx="108">
                  <c:v>-5.0999999999999996</c:v>
                </c:pt>
                <c:pt idx="109">
                  <c:v>-3.5</c:v>
                </c:pt>
                <c:pt idx="110">
                  <c:v>-5.7</c:v>
                </c:pt>
                <c:pt idx="111">
                  <c:v>2.5</c:v>
                </c:pt>
                <c:pt idx="112">
                  <c:v>5.5</c:v>
                </c:pt>
                <c:pt idx="113">
                  <c:v>-2.1</c:v>
                </c:pt>
                <c:pt idx="114">
                  <c:v>-2</c:v>
                </c:pt>
                <c:pt idx="115">
                  <c:v>-1</c:v>
                </c:pt>
                <c:pt idx="116">
                  <c:v>-1.2</c:v>
                </c:pt>
                <c:pt idx="117">
                  <c:v>1.7</c:v>
                </c:pt>
                <c:pt idx="118">
                  <c:v>-3</c:v>
                </c:pt>
                <c:pt idx="119">
                  <c:v>2.8</c:v>
                </c:pt>
                <c:pt idx="120">
                  <c:v>2.9</c:v>
                </c:pt>
                <c:pt idx="121">
                  <c:v>-1.4</c:v>
                </c:pt>
                <c:pt idx="122">
                  <c:v>-3.1</c:v>
                </c:pt>
                <c:pt idx="123">
                  <c:v>-2.6</c:v>
                </c:pt>
                <c:pt idx="124">
                  <c:v>-3.9</c:v>
                </c:pt>
                <c:pt idx="125">
                  <c:v>3.6</c:v>
                </c:pt>
                <c:pt idx="126">
                  <c:v>6.7</c:v>
                </c:pt>
                <c:pt idx="127">
                  <c:v>4.7</c:v>
                </c:pt>
                <c:pt idx="128">
                  <c:v>9.9</c:v>
                </c:pt>
                <c:pt idx="129">
                  <c:v>13.8</c:v>
                </c:pt>
                <c:pt idx="130">
                  <c:v>13.7</c:v>
                </c:pt>
                <c:pt idx="131">
                  <c:v>13.6</c:v>
                </c:pt>
                <c:pt idx="132">
                  <c:v>13.2</c:v>
                </c:pt>
                <c:pt idx="133">
                  <c:v>8.4</c:v>
                </c:pt>
                <c:pt idx="134">
                  <c:v>3</c:v>
                </c:pt>
                <c:pt idx="135">
                  <c:v>-2.1</c:v>
                </c:pt>
                <c:pt idx="136">
                  <c:v>-5.5</c:v>
                </c:pt>
                <c:pt idx="137">
                  <c:v>3.9</c:v>
                </c:pt>
                <c:pt idx="138">
                  <c:v>3.4</c:v>
                </c:pt>
                <c:pt idx="139">
                  <c:v>5.6</c:v>
                </c:pt>
                <c:pt idx="140">
                  <c:v>8.1999999999999993</c:v>
                </c:pt>
                <c:pt idx="141">
                  <c:v>10.8</c:v>
                </c:pt>
                <c:pt idx="142">
                  <c:v>13.8</c:v>
                </c:pt>
                <c:pt idx="143">
                  <c:v>9.9</c:v>
                </c:pt>
                <c:pt idx="144">
                  <c:v>6.2</c:v>
                </c:pt>
                <c:pt idx="145">
                  <c:v>1.7</c:v>
                </c:pt>
                <c:pt idx="146">
                  <c:v>1</c:v>
                </c:pt>
                <c:pt idx="147">
                  <c:v>12.1</c:v>
                </c:pt>
                <c:pt idx="148">
                  <c:v>10.7</c:v>
                </c:pt>
                <c:pt idx="149">
                  <c:v>12.1</c:v>
                </c:pt>
                <c:pt idx="150">
                  <c:v>14.5</c:v>
                </c:pt>
                <c:pt idx="151">
                  <c:v>9.6</c:v>
                </c:pt>
                <c:pt idx="152">
                  <c:v>7.9</c:v>
                </c:pt>
                <c:pt idx="153">
                  <c:v>13.5</c:v>
                </c:pt>
                <c:pt idx="154">
                  <c:v>13.3</c:v>
                </c:pt>
                <c:pt idx="155">
                  <c:v>13.2</c:v>
                </c:pt>
                <c:pt idx="156">
                  <c:v>10.1</c:v>
                </c:pt>
                <c:pt idx="157">
                  <c:v>12.1</c:v>
                </c:pt>
                <c:pt idx="158">
                  <c:v>11</c:v>
                </c:pt>
                <c:pt idx="159">
                  <c:v>10.3</c:v>
                </c:pt>
                <c:pt idx="160">
                  <c:v>5</c:v>
                </c:pt>
                <c:pt idx="161">
                  <c:v>3.8</c:v>
                </c:pt>
                <c:pt idx="162">
                  <c:v>13.6</c:v>
                </c:pt>
                <c:pt idx="163">
                  <c:v>14</c:v>
                </c:pt>
                <c:pt idx="164">
                  <c:v>13.1</c:v>
                </c:pt>
                <c:pt idx="165">
                  <c:v>11.1</c:v>
                </c:pt>
                <c:pt idx="166">
                  <c:v>7.7</c:v>
                </c:pt>
                <c:pt idx="167">
                  <c:v>5.5</c:v>
                </c:pt>
                <c:pt idx="168">
                  <c:v>11.5</c:v>
                </c:pt>
                <c:pt idx="169">
                  <c:v>11.3</c:v>
                </c:pt>
                <c:pt idx="170">
                  <c:v>10.5</c:v>
                </c:pt>
                <c:pt idx="171">
                  <c:v>11.7</c:v>
                </c:pt>
                <c:pt idx="172">
                  <c:v>13.5</c:v>
                </c:pt>
                <c:pt idx="173">
                  <c:v>11.8</c:v>
                </c:pt>
                <c:pt idx="174">
                  <c:v>18</c:v>
                </c:pt>
                <c:pt idx="175">
                  <c:v>13.5</c:v>
                </c:pt>
                <c:pt idx="176">
                  <c:v>9.1</c:v>
                </c:pt>
                <c:pt idx="177">
                  <c:v>8.3000000000000007</c:v>
                </c:pt>
                <c:pt idx="178">
                  <c:v>10.9</c:v>
                </c:pt>
                <c:pt idx="179">
                  <c:v>11.7</c:v>
                </c:pt>
                <c:pt idx="180">
                  <c:v>12.1</c:v>
                </c:pt>
                <c:pt idx="181">
                  <c:v>13.7</c:v>
                </c:pt>
                <c:pt idx="182">
                  <c:v>13</c:v>
                </c:pt>
                <c:pt idx="183">
                  <c:v>7.6</c:v>
                </c:pt>
                <c:pt idx="184">
                  <c:v>8</c:v>
                </c:pt>
                <c:pt idx="185">
                  <c:v>6.5</c:v>
                </c:pt>
                <c:pt idx="186">
                  <c:v>7.3</c:v>
                </c:pt>
                <c:pt idx="187">
                  <c:v>6</c:v>
                </c:pt>
                <c:pt idx="188">
                  <c:v>4.4000000000000004</c:v>
                </c:pt>
                <c:pt idx="189">
                  <c:v>12.5</c:v>
                </c:pt>
                <c:pt idx="190">
                  <c:v>13.8</c:v>
                </c:pt>
                <c:pt idx="191">
                  <c:v>12.9</c:v>
                </c:pt>
                <c:pt idx="192">
                  <c:v>13</c:v>
                </c:pt>
                <c:pt idx="193">
                  <c:v>9.4</c:v>
                </c:pt>
                <c:pt idx="194">
                  <c:v>5</c:v>
                </c:pt>
                <c:pt idx="195">
                  <c:v>4.8</c:v>
                </c:pt>
                <c:pt idx="196">
                  <c:v>4</c:v>
                </c:pt>
                <c:pt idx="197">
                  <c:v>13.5</c:v>
                </c:pt>
                <c:pt idx="198">
                  <c:v>10.6</c:v>
                </c:pt>
                <c:pt idx="199">
                  <c:v>9.9</c:v>
                </c:pt>
                <c:pt idx="200">
                  <c:v>11.2</c:v>
                </c:pt>
                <c:pt idx="201">
                  <c:v>16.2</c:v>
                </c:pt>
                <c:pt idx="202">
                  <c:v>12.9</c:v>
                </c:pt>
                <c:pt idx="203">
                  <c:v>16.600000000000001</c:v>
                </c:pt>
                <c:pt idx="204">
                  <c:v>17.2</c:v>
                </c:pt>
                <c:pt idx="205">
                  <c:v>12.7</c:v>
                </c:pt>
                <c:pt idx="206">
                  <c:v>10.199999999999999</c:v>
                </c:pt>
                <c:pt idx="207">
                  <c:v>8.5</c:v>
                </c:pt>
                <c:pt idx="208">
                  <c:v>10.7</c:v>
                </c:pt>
                <c:pt idx="209">
                  <c:v>14.8</c:v>
                </c:pt>
                <c:pt idx="210">
                  <c:v>12.2</c:v>
                </c:pt>
                <c:pt idx="211">
                  <c:v>11.2</c:v>
                </c:pt>
                <c:pt idx="212">
                  <c:v>7.9</c:v>
                </c:pt>
                <c:pt idx="213">
                  <c:v>9.8000000000000007</c:v>
                </c:pt>
                <c:pt idx="214">
                  <c:v>13</c:v>
                </c:pt>
                <c:pt idx="215">
                  <c:v>14.4</c:v>
                </c:pt>
                <c:pt idx="216">
                  <c:v>9.1</c:v>
                </c:pt>
                <c:pt idx="217">
                  <c:v>8.6999999999999993</c:v>
                </c:pt>
                <c:pt idx="218">
                  <c:v>7.3</c:v>
                </c:pt>
                <c:pt idx="219">
                  <c:v>7.2</c:v>
                </c:pt>
                <c:pt idx="220">
                  <c:v>8.8000000000000007</c:v>
                </c:pt>
                <c:pt idx="221">
                  <c:v>6.6</c:v>
                </c:pt>
                <c:pt idx="222">
                  <c:v>2.4</c:v>
                </c:pt>
                <c:pt idx="223">
                  <c:v>2.7</c:v>
                </c:pt>
                <c:pt idx="224">
                  <c:v>13.8</c:v>
                </c:pt>
                <c:pt idx="225">
                  <c:v>10.7</c:v>
                </c:pt>
                <c:pt idx="226">
                  <c:v>9.6</c:v>
                </c:pt>
                <c:pt idx="227">
                  <c:v>10.4</c:v>
                </c:pt>
                <c:pt idx="228">
                  <c:v>10</c:v>
                </c:pt>
                <c:pt idx="229">
                  <c:v>10</c:v>
                </c:pt>
                <c:pt idx="230">
                  <c:v>5.7</c:v>
                </c:pt>
                <c:pt idx="231">
                  <c:v>7</c:v>
                </c:pt>
                <c:pt idx="232">
                  <c:v>12.4</c:v>
                </c:pt>
                <c:pt idx="233">
                  <c:v>11.3</c:v>
                </c:pt>
                <c:pt idx="234">
                  <c:v>7.6</c:v>
                </c:pt>
                <c:pt idx="235">
                  <c:v>6.8</c:v>
                </c:pt>
                <c:pt idx="236">
                  <c:v>12.5</c:v>
                </c:pt>
                <c:pt idx="237">
                  <c:v>13.2</c:v>
                </c:pt>
                <c:pt idx="238">
                  <c:v>15.7</c:v>
                </c:pt>
                <c:pt idx="239">
                  <c:v>15.8</c:v>
                </c:pt>
                <c:pt idx="240">
                  <c:v>11.5</c:v>
                </c:pt>
                <c:pt idx="241">
                  <c:v>6.1</c:v>
                </c:pt>
                <c:pt idx="242">
                  <c:v>3.1</c:v>
                </c:pt>
                <c:pt idx="243">
                  <c:v>5.3</c:v>
                </c:pt>
                <c:pt idx="244">
                  <c:v>6.7</c:v>
                </c:pt>
                <c:pt idx="245">
                  <c:v>6.1</c:v>
                </c:pt>
                <c:pt idx="246">
                  <c:v>11.6</c:v>
                </c:pt>
                <c:pt idx="247">
                  <c:v>13.7</c:v>
                </c:pt>
                <c:pt idx="248">
                  <c:v>8.9</c:v>
                </c:pt>
                <c:pt idx="249">
                  <c:v>8.1</c:v>
                </c:pt>
                <c:pt idx="250">
                  <c:v>7.8</c:v>
                </c:pt>
                <c:pt idx="251">
                  <c:v>9.6</c:v>
                </c:pt>
                <c:pt idx="252">
                  <c:v>7</c:v>
                </c:pt>
                <c:pt idx="253">
                  <c:v>5.6</c:v>
                </c:pt>
                <c:pt idx="254">
                  <c:v>10.9</c:v>
                </c:pt>
                <c:pt idx="255">
                  <c:v>11</c:v>
                </c:pt>
                <c:pt idx="256">
                  <c:v>12.2</c:v>
                </c:pt>
                <c:pt idx="257">
                  <c:v>12.7</c:v>
                </c:pt>
                <c:pt idx="258">
                  <c:v>13.3</c:v>
                </c:pt>
                <c:pt idx="259">
                  <c:v>12.4</c:v>
                </c:pt>
                <c:pt idx="260">
                  <c:v>11.9</c:v>
                </c:pt>
                <c:pt idx="261">
                  <c:v>11.4</c:v>
                </c:pt>
                <c:pt idx="262">
                  <c:v>6</c:v>
                </c:pt>
                <c:pt idx="263">
                  <c:v>2.5</c:v>
                </c:pt>
                <c:pt idx="264">
                  <c:v>4.9000000000000004</c:v>
                </c:pt>
                <c:pt idx="265">
                  <c:v>3.7</c:v>
                </c:pt>
                <c:pt idx="266">
                  <c:v>3.6</c:v>
                </c:pt>
                <c:pt idx="267">
                  <c:v>4.0999999999999996</c:v>
                </c:pt>
                <c:pt idx="268">
                  <c:v>5.3</c:v>
                </c:pt>
                <c:pt idx="269">
                  <c:v>2.6</c:v>
                </c:pt>
                <c:pt idx="270">
                  <c:v>0.2</c:v>
                </c:pt>
                <c:pt idx="271">
                  <c:v>12.6</c:v>
                </c:pt>
                <c:pt idx="272">
                  <c:v>12.4</c:v>
                </c:pt>
                <c:pt idx="273">
                  <c:v>8.4</c:v>
                </c:pt>
                <c:pt idx="274">
                  <c:v>8.1999999999999993</c:v>
                </c:pt>
                <c:pt idx="275">
                  <c:v>6.8</c:v>
                </c:pt>
                <c:pt idx="276">
                  <c:v>6.3</c:v>
                </c:pt>
                <c:pt idx="277">
                  <c:v>7.3</c:v>
                </c:pt>
                <c:pt idx="278">
                  <c:v>2.4</c:v>
                </c:pt>
                <c:pt idx="279">
                  <c:v>1.2</c:v>
                </c:pt>
                <c:pt idx="280">
                  <c:v>2.5</c:v>
                </c:pt>
                <c:pt idx="281">
                  <c:v>3.9</c:v>
                </c:pt>
                <c:pt idx="282">
                  <c:v>-1.5</c:v>
                </c:pt>
                <c:pt idx="283">
                  <c:v>-3.9</c:v>
                </c:pt>
                <c:pt idx="284">
                  <c:v>-4.5</c:v>
                </c:pt>
                <c:pt idx="285">
                  <c:v>6.3</c:v>
                </c:pt>
                <c:pt idx="286">
                  <c:v>5.7</c:v>
                </c:pt>
                <c:pt idx="287">
                  <c:v>6.6</c:v>
                </c:pt>
                <c:pt idx="288">
                  <c:v>7</c:v>
                </c:pt>
                <c:pt idx="289">
                  <c:v>6</c:v>
                </c:pt>
                <c:pt idx="290">
                  <c:v>1.6</c:v>
                </c:pt>
                <c:pt idx="291">
                  <c:v>5</c:v>
                </c:pt>
                <c:pt idx="292">
                  <c:v>0</c:v>
                </c:pt>
                <c:pt idx="293">
                  <c:v>2.1</c:v>
                </c:pt>
                <c:pt idx="294">
                  <c:v>4.4000000000000004</c:v>
                </c:pt>
                <c:pt idx="295">
                  <c:v>-5</c:v>
                </c:pt>
                <c:pt idx="296">
                  <c:v>-5</c:v>
                </c:pt>
                <c:pt idx="297">
                  <c:v>4.5999999999999996</c:v>
                </c:pt>
                <c:pt idx="298">
                  <c:v>7.5</c:v>
                </c:pt>
                <c:pt idx="299">
                  <c:v>2.2999999999999998</c:v>
                </c:pt>
                <c:pt idx="300">
                  <c:v>4.5</c:v>
                </c:pt>
                <c:pt idx="301">
                  <c:v>10.8</c:v>
                </c:pt>
                <c:pt idx="302">
                  <c:v>1.3</c:v>
                </c:pt>
                <c:pt idx="303">
                  <c:v>1.7</c:v>
                </c:pt>
                <c:pt idx="304">
                  <c:v>0.7</c:v>
                </c:pt>
                <c:pt idx="305">
                  <c:v>-0.2</c:v>
                </c:pt>
                <c:pt idx="306">
                  <c:v>0.5</c:v>
                </c:pt>
                <c:pt idx="307">
                  <c:v>-0.3</c:v>
                </c:pt>
                <c:pt idx="308">
                  <c:v>4.5</c:v>
                </c:pt>
                <c:pt idx="309">
                  <c:v>2.5</c:v>
                </c:pt>
                <c:pt idx="310">
                  <c:v>2.5</c:v>
                </c:pt>
                <c:pt idx="311">
                  <c:v>3</c:v>
                </c:pt>
                <c:pt idx="312">
                  <c:v>-3.2</c:v>
                </c:pt>
                <c:pt idx="313">
                  <c:v>-2</c:v>
                </c:pt>
                <c:pt idx="314">
                  <c:v>1.1000000000000001</c:v>
                </c:pt>
                <c:pt idx="315">
                  <c:v>-7.5</c:v>
                </c:pt>
                <c:pt idx="316">
                  <c:v>-7.5</c:v>
                </c:pt>
                <c:pt idx="317">
                  <c:v>1.1000000000000001</c:v>
                </c:pt>
                <c:pt idx="318">
                  <c:v>-3.4</c:v>
                </c:pt>
                <c:pt idx="319">
                  <c:v>5.3</c:v>
                </c:pt>
                <c:pt idx="320">
                  <c:v>8.6</c:v>
                </c:pt>
                <c:pt idx="321">
                  <c:v>7.3</c:v>
                </c:pt>
                <c:pt idx="322">
                  <c:v>2</c:v>
                </c:pt>
                <c:pt idx="323">
                  <c:v>1.7</c:v>
                </c:pt>
                <c:pt idx="324">
                  <c:v>3.9</c:v>
                </c:pt>
                <c:pt idx="325">
                  <c:v>9.4</c:v>
                </c:pt>
                <c:pt idx="326">
                  <c:v>2.7</c:v>
                </c:pt>
                <c:pt idx="327">
                  <c:v>2</c:v>
                </c:pt>
                <c:pt idx="328">
                  <c:v>3.3</c:v>
                </c:pt>
                <c:pt idx="329">
                  <c:v>-1.9</c:v>
                </c:pt>
                <c:pt idx="330">
                  <c:v>-5.9</c:v>
                </c:pt>
                <c:pt idx="331">
                  <c:v>-2.7</c:v>
                </c:pt>
                <c:pt idx="332">
                  <c:v>-6.3</c:v>
                </c:pt>
                <c:pt idx="333">
                  <c:v>-11.6</c:v>
                </c:pt>
                <c:pt idx="334">
                  <c:v>-12.3</c:v>
                </c:pt>
                <c:pt idx="335">
                  <c:v>2.2000000000000002</c:v>
                </c:pt>
                <c:pt idx="336">
                  <c:v>-3.4</c:v>
                </c:pt>
                <c:pt idx="337">
                  <c:v>-9.8000000000000007</c:v>
                </c:pt>
                <c:pt idx="338">
                  <c:v>-8.3000000000000007</c:v>
                </c:pt>
                <c:pt idx="339">
                  <c:v>-9.1999999999999993</c:v>
                </c:pt>
                <c:pt idx="340">
                  <c:v>-9.3000000000000007</c:v>
                </c:pt>
                <c:pt idx="341">
                  <c:v>-1.2</c:v>
                </c:pt>
                <c:pt idx="342">
                  <c:v>4.5</c:v>
                </c:pt>
                <c:pt idx="343">
                  <c:v>5.0999999999999996</c:v>
                </c:pt>
                <c:pt idx="344">
                  <c:v>3.7</c:v>
                </c:pt>
                <c:pt idx="345">
                  <c:v>4.8</c:v>
                </c:pt>
                <c:pt idx="346">
                  <c:v>-0.7</c:v>
                </c:pt>
                <c:pt idx="347">
                  <c:v>4.0999999999999996</c:v>
                </c:pt>
                <c:pt idx="348">
                  <c:v>3.5</c:v>
                </c:pt>
                <c:pt idx="349">
                  <c:v>2.7</c:v>
                </c:pt>
                <c:pt idx="350">
                  <c:v>2.4</c:v>
                </c:pt>
                <c:pt idx="351">
                  <c:v>-0.7</c:v>
                </c:pt>
                <c:pt idx="352">
                  <c:v>5.4</c:v>
                </c:pt>
                <c:pt idx="353">
                  <c:v>-0.5</c:v>
                </c:pt>
                <c:pt idx="354">
                  <c:v>-5.2</c:v>
                </c:pt>
                <c:pt idx="355">
                  <c:v>-2.8</c:v>
                </c:pt>
                <c:pt idx="356">
                  <c:v>1.7</c:v>
                </c:pt>
                <c:pt idx="357">
                  <c:v>2.2999999999999998</c:v>
                </c:pt>
                <c:pt idx="358">
                  <c:v>5.3</c:v>
                </c:pt>
                <c:pt idx="359">
                  <c:v>7.3</c:v>
                </c:pt>
                <c:pt idx="360">
                  <c:v>1</c:v>
                </c:pt>
                <c:pt idx="361">
                  <c:v>-2.6</c:v>
                </c:pt>
                <c:pt idx="362">
                  <c:v>-8.1</c:v>
                </c:pt>
                <c:pt idx="363">
                  <c:v>-10.8</c:v>
                </c:pt>
                <c:pt idx="364">
                  <c:v>-11.5</c:v>
                </c:pt>
                <c:pt idx="365">
                  <c:v>-3.1</c:v>
                </c:pt>
              </c:numCache>
            </c:numRef>
          </c:val>
        </c:ser>
        <c:ser>
          <c:idx val="4"/>
          <c:order val="4"/>
          <c:tx>
            <c:strRef>
              <c:f>KNMI!$M$3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KNMI!$M$4:$M$369</c:f>
              <c:numCache>
                <c:formatCode>General</c:formatCode>
                <c:ptCount val="366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  <c:pt idx="365">
                  <c:v>13</c:v>
                </c:pt>
              </c:numCache>
            </c:numRef>
          </c:val>
        </c:ser>
        <c:ser>
          <c:idx val="5"/>
          <c:order val="5"/>
          <c:tx>
            <c:strRef>
              <c:f>KNMI!$N$2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KNMI!$N$4:$N$369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</c:ser>
        <c:ser>
          <c:idx val="6"/>
          <c:order val="6"/>
          <c:tx>
            <c:strRef>
              <c:f>KNMI!$O$2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KNMI!$O$4:$O$369</c:f>
              <c:numCache>
                <c:formatCode>General</c:formatCode>
                <c:ptCount val="366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-100</c:v>
                </c:pt>
                <c:pt idx="275">
                  <c:v>-100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-100</c:v>
                </c:pt>
                <c:pt idx="289">
                  <c:v>-100</c:v>
                </c:pt>
                <c:pt idx="290">
                  <c:v>-100</c:v>
                </c:pt>
                <c:pt idx="291">
                  <c:v>-100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-100</c:v>
                </c:pt>
                <c:pt idx="301">
                  <c:v>-100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-100</c:v>
                </c:pt>
                <c:pt idx="313">
                  <c:v>-100</c:v>
                </c:pt>
                <c:pt idx="314">
                  <c:v>-100</c:v>
                </c:pt>
                <c:pt idx="315">
                  <c:v>-100</c:v>
                </c:pt>
                <c:pt idx="316">
                  <c:v>-100</c:v>
                </c:pt>
                <c:pt idx="317">
                  <c:v>-100</c:v>
                </c:pt>
                <c:pt idx="318">
                  <c:v>-100</c:v>
                </c:pt>
                <c:pt idx="319">
                  <c:v>-100</c:v>
                </c:pt>
                <c:pt idx="320">
                  <c:v>-100</c:v>
                </c:pt>
                <c:pt idx="321">
                  <c:v>-100</c:v>
                </c:pt>
                <c:pt idx="322">
                  <c:v>-100</c:v>
                </c:pt>
                <c:pt idx="323">
                  <c:v>-100</c:v>
                </c:pt>
                <c:pt idx="324">
                  <c:v>-100</c:v>
                </c:pt>
                <c:pt idx="325">
                  <c:v>-100</c:v>
                </c:pt>
                <c:pt idx="326">
                  <c:v>-100</c:v>
                </c:pt>
                <c:pt idx="327">
                  <c:v>-100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-100</c:v>
                </c:pt>
                <c:pt idx="337">
                  <c:v>-100</c:v>
                </c:pt>
                <c:pt idx="338">
                  <c:v>-100</c:v>
                </c:pt>
                <c:pt idx="339">
                  <c:v>-100</c:v>
                </c:pt>
                <c:pt idx="340">
                  <c:v>-100</c:v>
                </c:pt>
                <c:pt idx="341">
                  <c:v>-100</c:v>
                </c:pt>
                <c:pt idx="342">
                  <c:v>-100</c:v>
                </c:pt>
                <c:pt idx="343">
                  <c:v>-100</c:v>
                </c:pt>
                <c:pt idx="344">
                  <c:v>-100</c:v>
                </c:pt>
                <c:pt idx="345">
                  <c:v>-100</c:v>
                </c:pt>
                <c:pt idx="346">
                  <c:v>-100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-100</c:v>
                </c:pt>
                <c:pt idx="361">
                  <c:v>-100</c:v>
                </c:pt>
                <c:pt idx="362">
                  <c:v>-100</c:v>
                </c:pt>
                <c:pt idx="363">
                  <c:v>-100</c:v>
                </c:pt>
                <c:pt idx="364">
                  <c:v>-100</c:v>
                </c:pt>
                <c:pt idx="365">
                  <c:v>-100</c:v>
                </c:pt>
              </c:numCache>
            </c:numRef>
          </c:val>
        </c:ser>
        <c:dLbls/>
        <c:marker val="1"/>
        <c:axId val="134127616"/>
        <c:axId val="134129152"/>
      </c:lineChart>
      <c:catAx>
        <c:axId val="134103424"/>
        <c:scaling>
          <c:orientation val="minMax"/>
        </c:scaling>
        <c:axPos val="b"/>
        <c:numFmt formatCode="d/mmm/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104960"/>
        <c:crosses val="autoZero"/>
        <c:lblAlgn val="ctr"/>
        <c:lblOffset val="100"/>
        <c:tickLblSkip val="10"/>
        <c:tickMarkSkip val="1"/>
      </c:catAx>
      <c:valAx>
        <c:axId val="134104960"/>
        <c:scaling>
          <c:orientation val="minMax"/>
          <c:max val="30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 </a:t>
                </a:r>
                <a:r>
                  <a:rPr lang="nl-NL" sz="1200">
                    <a:solidFill>
                      <a:srgbClr val="FFFF00"/>
                    </a:solidFill>
                  </a:rPr>
                  <a:t>Zonuren</a:t>
                </a:r>
                <a:endParaRPr lang="nl-NL" sz="1200"/>
              </a:p>
            </c:rich>
          </c:tx>
          <c:layout>
            <c:manualLayout>
              <c:xMode val="edge"/>
              <c:yMode val="edge"/>
              <c:x val="1.2409513960703203E-2"/>
              <c:y val="0.75210160594332498"/>
            </c:manualLayout>
          </c:layout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103424"/>
        <c:crosses val="autoZero"/>
        <c:crossBetween val="between"/>
        <c:majorUnit val="5"/>
        <c:minorUnit val="1"/>
      </c:valAx>
      <c:catAx>
        <c:axId val="134127616"/>
        <c:scaling>
          <c:orientation val="minMax"/>
        </c:scaling>
        <c:delete val="1"/>
        <c:axPos val="b"/>
        <c:numFmt formatCode="d/mmm/yy" sourceLinked="1"/>
        <c:tickLblPos val="none"/>
        <c:crossAx val="134129152"/>
        <c:crosses val="autoZero"/>
        <c:lblAlgn val="ctr"/>
        <c:lblOffset val="100"/>
      </c:catAx>
      <c:valAx>
        <c:axId val="134129152"/>
        <c:scaling>
          <c:orientation val="minMax"/>
          <c:max val="40"/>
          <c:min val="-20"/>
        </c:scaling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127616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Vlindertellingen 2016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 sz="1200"/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/>
              <a:t>bij goed weer tussen 1 apr en 1 okt 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/>
              <a:t>twee keer</a:t>
            </a:r>
            <a:r>
              <a:rPr lang="nl-NL" sz="1200" baseline="0"/>
              <a:t> per week gedurende een half uur</a:t>
            </a:r>
            <a:endParaRPr lang="nl-NL" sz="1200"/>
          </a:p>
        </c:rich>
      </c:tx>
      <c:layout>
        <c:manualLayout>
          <c:xMode val="edge"/>
          <c:yMode val="edge"/>
          <c:x val="6.1991113572023769E-2"/>
          <c:y val="4.40731349259308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78903826266804566"/>
          <c:h val="0.87457627118644066"/>
        </c:manualLayout>
      </c:layout>
      <c:barChart>
        <c:barDir val="col"/>
        <c:grouping val="stacked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data!$C$10:$BD$10</c:f>
              <c:numCache>
                <c:formatCode>General</c:formatCode>
                <c:ptCount val="5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8</c:v>
                </c:pt>
                <c:pt idx="30">
                  <c:v>12</c:v>
                </c:pt>
                <c:pt idx="31">
                  <c:v>22</c:v>
                </c:pt>
                <c:pt idx="32">
                  <c:v>7</c:v>
                </c:pt>
                <c:pt idx="33">
                  <c:v>6</c:v>
                </c:pt>
                <c:pt idx="34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13</c:v>
                </c:pt>
                <c:pt idx="39">
                  <c:v>15</c:v>
                </c:pt>
                <c:pt idx="40">
                  <c:v>2</c:v>
                </c:pt>
                <c:pt idx="41">
                  <c:v>2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data!$C$11:$BD$11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6"/>
          <c:order val="2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data!$C$12:$BD$12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</c:ser>
        <c:ser>
          <c:idx val="7"/>
          <c:order val="3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data!$C$13:$BD$13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8"/>
          <c:order val="4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data!$C$14:$BD$14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9</c:v>
                </c:pt>
                <c:pt idx="29">
                  <c:v>4</c:v>
                </c:pt>
                <c:pt idx="30">
                  <c:v>6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9"/>
          <c:order val="5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data!$C$15:$BD$15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3">
                  <c:v>1</c:v>
                </c:pt>
                <c:pt idx="44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4</c:v>
                </c:pt>
              </c:numCache>
            </c:numRef>
          </c:val>
        </c:ser>
        <c:ser>
          <c:idx val="10"/>
          <c:order val="6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data!$C$16:$BD$16</c:f>
              <c:numCache>
                <c:formatCode>General</c:formatCode>
                <c:ptCount val="54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1</c:v>
                </c:pt>
                <c:pt idx="46">
                  <c:v>2</c:v>
                </c:pt>
                <c:pt idx="47">
                  <c:v>6</c:v>
                </c:pt>
                <c:pt idx="48">
                  <c:v>4</c:v>
                </c:pt>
                <c:pt idx="49">
                  <c:v>9</c:v>
                </c:pt>
                <c:pt idx="50">
                  <c:v>7</c:v>
                </c:pt>
                <c:pt idx="51">
                  <c:v>5</c:v>
                </c:pt>
                <c:pt idx="52">
                  <c:v>2</c:v>
                </c:pt>
              </c:numCache>
            </c:numRef>
          </c:val>
        </c:ser>
        <c:ser>
          <c:idx val="11"/>
          <c:order val="7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data!$C$17:$BD$17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2"/>
          <c:order val="8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data!$C$18:$BD$18</c:f>
              <c:numCache>
                <c:formatCode>General</c:formatCode>
                <c:ptCount val="54"/>
                <c:pt idx="0">
                  <c:v>1</c:v>
                </c:pt>
                <c:pt idx="2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3">
                  <c:v>1</c:v>
                </c:pt>
                <c:pt idx="44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</c:ser>
        <c:ser>
          <c:idx val="13"/>
          <c:order val="9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data!$C$19:$BD$19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5</c:v>
                </c:pt>
                <c:pt idx="33">
                  <c:v>5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4"/>
          <c:order val="10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data!$C$20:$BD$20</c:f>
              <c:numCache>
                <c:formatCode>General</c:formatCode>
                <c:ptCount val="54"/>
                <c:pt idx="0">
                  <c:v>0</c:v>
                </c:pt>
                <c:pt idx="2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6</c:v>
                </c:pt>
                <c:pt idx="27">
                  <c:v>7</c:v>
                </c:pt>
                <c:pt idx="28">
                  <c:v>11</c:v>
                </c:pt>
                <c:pt idx="29">
                  <c:v>2</c:v>
                </c:pt>
                <c:pt idx="30">
                  <c:v>14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1</c:v>
                </c:pt>
                <c:pt idx="40">
                  <c:v>3</c:v>
                </c:pt>
                <c:pt idx="41">
                  <c:v>9</c:v>
                </c:pt>
                <c:pt idx="43">
                  <c:v>2</c:v>
                </c:pt>
                <c:pt idx="44">
                  <c:v>6</c:v>
                </c:pt>
                <c:pt idx="46">
                  <c:v>4</c:v>
                </c:pt>
                <c:pt idx="47">
                  <c:v>0</c:v>
                </c:pt>
                <c:pt idx="48">
                  <c:v>5</c:v>
                </c:pt>
                <c:pt idx="49">
                  <c:v>3</c:v>
                </c:pt>
                <c:pt idx="50">
                  <c:v>1</c:v>
                </c:pt>
                <c:pt idx="51">
                  <c:v>2</c:v>
                </c:pt>
                <c:pt idx="52">
                  <c:v>0</c:v>
                </c:pt>
              </c:numCache>
            </c:numRef>
          </c:val>
        </c:ser>
        <c:ser>
          <c:idx val="15"/>
          <c:order val="11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data!$C$21:$BD$21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2</c:v>
                </c:pt>
                <c:pt idx="36">
                  <c:v>6</c:v>
                </c:pt>
                <c:pt idx="37">
                  <c:v>9</c:v>
                </c:pt>
                <c:pt idx="38">
                  <c:v>2</c:v>
                </c:pt>
                <c:pt idx="39">
                  <c:v>7</c:v>
                </c:pt>
                <c:pt idx="40">
                  <c:v>4</c:v>
                </c:pt>
                <c:pt idx="41">
                  <c:v>1</c:v>
                </c:pt>
                <c:pt idx="43">
                  <c:v>8</c:v>
                </c:pt>
                <c:pt idx="44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6"/>
          <c:order val="12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data!$C$22:$BD$22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7"/>
          <c:order val="13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data!$C$23:$BD$23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8"/>
          <c:order val="14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data!$C$24:$BD$24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0"/>
          <c:order val="15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data!$C$26:$BD$26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3">
                  <c:v>3</c:v>
                </c:pt>
                <c:pt idx="44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</c:numCache>
            </c:numRef>
          </c:val>
        </c:ser>
        <c:ser>
          <c:idx val="21"/>
          <c:order val="16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data!$C$27:$BD$27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</c:ser>
        <c:ser>
          <c:idx val="24"/>
          <c:order val="17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data!$C$30:$BD$30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6"/>
          <c:order val="18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data!$C$32:$BD$32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8"/>
          <c:order val="19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data!$C$34:$BD$34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9"/>
          <c:order val="20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data!$C$35:$BD$35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"/>
          <c:order val="21"/>
          <c:tx>
            <c:strRef>
              <c:f>data!$A$38</c:f>
              <c:strCache>
                <c:ptCount val="1"/>
                <c:pt idx="0">
                  <c:v>phegeavlinder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data!$C$38:$BD$38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4475776"/>
        <c:axId val="134477312"/>
      </c:barChart>
      <c:catAx>
        <c:axId val="134475776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477312"/>
        <c:crosses val="autoZero"/>
        <c:lblAlgn val="ctr"/>
        <c:lblOffset val="100"/>
        <c:tickLblSkip val="2"/>
        <c:tickMarkSkip val="1"/>
      </c:catAx>
      <c:valAx>
        <c:axId val="134477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475776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Aantal soorten</a:t>
            </a:r>
          </a:p>
        </c:rich>
      </c:tx>
      <c:layout>
        <c:manualLayout>
          <c:xMode val="edge"/>
          <c:yMode val="edge"/>
          <c:x val="5.5842812823164417E-2"/>
          <c:y val="4.23728813559322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93919341011415658"/>
          <c:h val="0.87457627118644066"/>
        </c:manualLayout>
      </c:layout>
      <c:barChart>
        <c:barDir val="col"/>
        <c:grouping val="stacked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data!$C$42:$BD$42</c:f>
              <c:numCache>
                <c:formatCode>General</c:formatCode>
                <c:ptCount val="5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  <c:pt idx="26">
                  <c:v>4</c:v>
                </c:pt>
                <c:pt idx="27">
                  <c:v>5</c:v>
                </c:pt>
                <c:pt idx="28">
                  <c:v>9</c:v>
                </c:pt>
                <c:pt idx="29">
                  <c:v>8</c:v>
                </c:pt>
                <c:pt idx="30">
                  <c:v>8</c:v>
                </c:pt>
                <c:pt idx="31">
                  <c:v>10</c:v>
                </c:pt>
                <c:pt idx="32">
                  <c:v>15</c:v>
                </c:pt>
                <c:pt idx="33">
                  <c:v>15</c:v>
                </c:pt>
                <c:pt idx="34">
                  <c:v>9</c:v>
                </c:pt>
                <c:pt idx="35">
                  <c:v>0</c:v>
                </c:pt>
                <c:pt idx="36">
                  <c:v>6</c:v>
                </c:pt>
                <c:pt idx="37">
                  <c:v>8</c:v>
                </c:pt>
                <c:pt idx="38">
                  <c:v>6</c:v>
                </c:pt>
                <c:pt idx="39">
                  <c:v>7</c:v>
                </c:pt>
                <c:pt idx="40">
                  <c:v>5</c:v>
                </c:pt>
                <c:pt idx="41">
                  <c:v>7</c:v>
                </c:pt>
                <c:pt idx="42">
                  <c:v>0</c:v>
                </c:pt>
                <c:pt idx="43">
                  <c:v>8</c:v>
                </c:pt>
                <c:pt idx="44">
                  <c:v>5</c:v>
                </c:pt>
                <c:pt idx="45">
                  <c:v>0</c:v>
                </c:pt>
                <c:pt idx="46">
                  <c:v>5</c:v>
                </c:pt>
                <c:pt idx="47">
                  <c:v>5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8</c:v>
                </c:pt>
                <c:pt idx="52">
                  <c:v>5</c:v>
                </c:pt>
                <c:pt idx="53">
                  <c:v>0</c:v>
                </c:pt>
              </c:numCache>
            </c:numRef>
          </c:val>
        </c:ser>
        <c:dLbls/>
        <c:overlap val="100"/>
        <c:axId val="134518656"/>
        <c:axId val="134520192"/>
      </c:barChart>
      <c:catAx>
        <c:axId val="134518656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520192"/>
        <c:crosses val="autoZero"/>
        <c:lblAlgn val="ctr"/>
        <c:lblOffset val="100"/>
        <c:tickLblSkip val="2"/>
        <c:tickMarkSkip val="1"/>
      </c:catAx>
      <c:valAx>
        <c:axId val="134520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518656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2016 (totaal)</a:t>
            </a:r>
          </a:p>
        </c:rich>
      </c:tx>
      <c:layout>
        <c:manualLayout>
          <c:xMode val="edge"/>
          <c:yMode val="edge"/>
          <c:x val="0.36711478800413655"/>
          <c:y val="2.03389830508474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855675432708325"/>
          <c:y val="0.12033898305084745"/>
          <c:w val="0.80869243226816723"/>
          <c:h val="0.8627118644067798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data!$A$10:$A$38</c:f>
              <c:strCache>
                <c:ptCount val="29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  <c:pt idx="28">
                  <c:v>phegeavlinder</c:v>
                </c:pt>
              </c:strCache>
            </c:strRef>
          </c:cat>
          <c:val>
            <c:numRef>
              <c:f>data!$B$10:$B$38</c:f>
              <c:numCache>
                <c:formatCode>General</c:formatCode>
                <c:ptCount val="29"/>
                <c:pt idx="0">
                  <c:v>143</c:v>
                </c:pt>
                <c:pt idx="1">
                  <c:v>13</c:v>
                </c:pt>
                <c:pt idx="2">
                  <c:v>9</c:v>
                </c:pt>
                <c:pt idx="3">
                  <c:v>3</c:v>
                </c:pt>
                <c:pt idx="4">
                  <c:v>41</c:v>
                </c:pt>
                <c:pt idx="5">
                  <c:v>39</c:v>
                </c:pt>
                <c:pt idx="6">
                  <c:v>55</c:v>
                </c:pt>
                <c:pt idx="7">
                  <c:v>14</c:v>
                </c:pt>
                <c:pt idx="8">
                  <c:v>14</c:v>
                </c:pt>
                <c:pt idx="9">
                  <c:v>18</c:v>
                </c:pt>
                <c:pt idx="10">
                  <c:v>115</c:v>
                </c:pt>
                <c:pt idx="11">
                  <c:v>80</c:v>
                </c:pt>
                <c:pt idx="12">
                  <c:v>18</c:v>
                </c:pt>
                <c:pt idx="13">
                  <c:v>5</c:v>
                </c:pt>
                <c:pt idx="14">
                  <c:v>11</c:v>
                </c:pt>
                <c:pt idx="15">
                  <c:v>0</c:v>
                </c:pt>
                <c:pt idx="16">
                  <c:v>25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13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</c:numCache>
            </c:numRef>
          </c:val>
        </c:ser>
        <c:dLbls/>
        <c:axId val="134598656"/>
        <c:axId val="134600192"/>
      </c:barChart>
      <c:catAx>
        <c:axId val="13459865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600192"/>
        <c:crosses val="autoZero"/>
        <c:auto val="1"/>
        <c:lblAlgn val="ctr"/>
        <c:lblOffset val="100"/>
        <c:tickLblSkip val="1"/>
        <c:tickMarkSkip val="1"/>
      </c:catAx>
      <c:valAx>
        <c:axId val="13460019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59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2016 (totaal)</a:t>
            </a:r>
          </a:p>
        </c:rich>
      </c:tx>
      <c:layout>
        <c:manualLayout>
          <c:xMode val="edge"/>
          <c:yMode val="edge"/>
          <c:x val="0.36711478800413655"/>
          <c:y val="2.03389830508474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20184849477408"/>
          <c:y val="0.12033898305084745"/>
          <c:w val="0.79904733810047623"/>
          <c:h val="0.86271186440677983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data!$BR$10:$BR$38</c:f>
              <c:numCache>
                <c:formatCode>General</c:formatCode>
                <c:ptCount val="29"/>
                <c:pt idx="0">
                  <c:v>143</c:v>
                </c:pt>
                <c:pt idx="1">
                  <c:v>115</c:v>
                </c:pt>
                <c:pt idx="2">
                  <c:v>80</c:v>
                </c:pt>
                <c:pt idx="3">
                  <c:v>55</c:v>
                </c:pt>
                <c:pt idx="4">
                  <c:v>41</c:v>
                </c:pt>
                <c:pt idx="5">
                  <c:v>39</c:v>
                </c:pt>
                <c:pt idx="6">
                  <c:v>25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dLbls/>
        <c:axId val="134821376"/>
        <c:axId val="134822912"/>
      </c:barChart>
      <c:catAx>
        <c:axId val="13482137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822912"/>
        <c:crosses val="autoZero"/>
        <c:auto val="1"/>
        <c:lblAlgn val="ctr"/>
        <c:lblOffset val="100"/>
        <c:tickLblSkip val="1"/>
        <c:tickMarkSkip val="1"/>
      </c:catAx>
      <c:valAx>
        <c:axId val="134822912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821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Totale aantal 2016 tov vorig jaar</a:t>
            </a:r>
          </a:p>
        </c:rich>
      </c:tx>
      <c:layout>
        <c:manualLayout>
          <c:xMode val="edge"/>
          <c:yMode val="edge"/>
          <c:x val="0.37228541882109617"/>
          <c:y val="2.03389830508474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94829369183046"/>
          <c:y val="0.12203389830508475"/>
          <c:w val="0.81799379524301963"/>
          <c:h val="0.86101694915254223"/>
        </c:manualLayout>
      </c:layout>
      <c:barChart>
        <c:barDir val="bar"/>
        <c:grouping val="clustered"/>
        <c:ser>
          <c:idx val="0"/>
          <c:order val="0"/>
          <c:tx>
            <c:strRef>
              <c:f>data!$BN$1</c:f>
              <c:strCache>
                <c:ptCount val="1"/>
                <c:pt idx="0">
                  <c:v>2016 (49 - 631 - 22)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data!$BR$10:$BR$38</c:f>
              <c:numCache>
                <c:formatCode>General</c:formatCode>
                <c:ptCount val="29"/>
                <c:pt idx="0">
                  <c:v>143</c:v>
                </c:pt>
                <c:pt idx="1">
                  <c:v>115</c:v>
                </c:pt>
                <c:pt idx="2">
                  <c:v>80</c:v>
                </c:pt>
                <c:pt idx="3">
                  <c:v>55</c:v>
                </c:pt>
                <c:pt idx="4">
                  <c:v>41</c:v>
                </c:pt>
                <c:pt idx="5">
                  <c:v>39</c:v>
                </c:pt>
                <c:pt idx="6">
                  <c:v>25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data!$BM$1</c:f>
              <c:strCache>
                <c:ptCount val="1"/>
                <c:pt idx="0">
                  <c:v>2015 (36 - 414 - 24)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data!$BS$10:$BS$38</c:f>
              <c:numCache>
                <c:formatCode>0</c:formatCode>
                <c:ptCount val="29"/>
                <c:pt idx="0">
                  <c:v>123</c:v>
                </c:pt>
                <c:pt idx="1">
                  <c:v>68</c:v>
                </c:pt>
                <c:pt idx="2">
                  <c:v>14</c:v>
                </c:pt>
                <c:pt idx="3">
                  <c:v>10</c:v>
                </c:pt>
                <c:pt idx="4">
                  <c:v>25</c:v>
                </c:pt>
                <c:pt idx="5">
                  <c:v>28</c:v>
                </c:pt>
                <c:pt idx="6">
                  <c:v>4</c:v>
                </c:pt>
                <c:pt idx="7">
                  <c:v>8</c:v>
                </c:pt>
                <c:pt idx="8">
                  <c:v>25</c:v>
                </c:pt>
                <c:pt idx="9">
                  <c:v>1</c:v>
                </c:pt>
                <c:pt idx="10">
                  <c:v>14</c:v>
                </c:pt>
                <c:pt idx="11">
                  <c:v>28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2</c:v>
                </c:pt>
                <c:pt idx="16">
                  <c:v>6</c:v>
                </c:pt>
                <c:pt idx="17">
                  <c:v>1</c:v>
                </c:pt>
                <c:pt idx="18">
                  <c:v>2</c:v>
                </c:pt>
                <c:pt idx="19">
                  <c:v>32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</c:ser>
        <c:dLbls/>
        <c:axId val="134742784"/>
        <c:axId val="134744320"/>
      </c:barChart>
      <c:catAx>
        <c:axId val="1347427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744320"/>
        <c:crosses val="autoZero"/>
        <c:auto val="1"/>
        <c:lblAlgn val="ctr"/>
        <c:lblOffset val="100"/>
        <c:tickLblSkip val="1"/>
        <c:tickMarkSkip val="1"/>
      </c:catAx>
      <c:valAx>
        <c:axId val="134744320"/>
        <c:scaling>
          <c:orientation val="minMax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742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634988626057984"/>
          <c:y val="0.6129939410420896"/>
          <c:w val="0.18877304529255939"/>
          <c:h val="0.113566306470363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aantallen 2016 tov vorig jaar </a:t>
            </a:r>
            <a:r>
              <a:rPr lang="nl-NL" sz="1200" b="1" i="0" u="none" strike="noStrike" baseline="0">
                <a:effectLst/>
              </a:rPr>
              <a:t>(52 tellingen) </a:t>
            </a:r>
            <a:endParaRPr lang="nl-NL"/>
          </a:p>
        </c:rich>
      </c:tx>
      <c:layout>
        <c:manualLayout>
          <c:xMode val="edge"/>
          <c:yMode val="edge"/>
          <c:x val="0.33092037228541893"/>
          <c:y val="2.03389830508474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94829369183046"/>
          <c:y val="0.12203389830508475"/>
          <c:w val="0.81799379524301963"/>
          <c:h val="0.86101694915254223"/>
        </c:manualLayout>
      </c:layout>
      <c:barChart>
        <c:barDir val="bar"/>
        <c:grouping val="clustered"/>
        <c:ser>
          <c:idx val="0"/>
          <c:order val="0"/>
          <c:tx>
            <c:strRef>
              <c:f>data!$BN$1</c:f>
              <c:strCache>
                <c:ptCount val="1"/>
                <c:pt idx="0">
                  <c:v>2016 (49 - 631 - 22)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data!$BT$10:$BT$38</c:f>
              <c:numCache>
                <c:formatCode>0</c:formatCode>
                <c:ptCount val="29"/>
                <c:pt idx="0">
                  <c:v>151.75510204081633</c:v>
                </c:pt>
                <c:pt idx="1">
                  <c:v>122.04081632653062</c:v>
                </c:pt>
                <c:pt idx="2">
                  <c:v>84.897959183673464</c:v>
                </c:pt>
                <c:pt idx="3">
                  <c:v>58.367346938775505</c:v>
                </c:pt>
                <c:pt idx="4">
                  <c:v>43.510204081632658</c:v>
                </c:pt>
                <c:pt idx="5">
                  <c:v>41.387755102040813</c:v>
                </c:pt>
                <c:pt idx="6">
                  <c:v>26.530612244897959</c:v>
                </c:pt>
                <c:pt idx="7">
                  <c:v>19.102040816326532</c:v>
                </c:pt>
                <c:pt idx="8">
                  <c:v>19.102040816326532</c:v>
                </c:pt>
                <c:pt idx="9">
                  <c:v>14.857142857142856</c:v>
                </c:pt>
                <c:pt idx="10">
                  <c:v>14.857142857142856</c:v>
                </c:pt>
                <c:pt idx="11">
                  <c:v>13.795918367346939</c:v>
                </c:pt>
                <c:pt idx="12">
                  <c:v>13.795918367346939</c:v>
                </c:pt>
                <c:pt idx="13">
                  <c:v>11.673469387755102</c:v>
                </c:pt>
                <c:pt idx="14">
                  <c:v>9.5510204081632661</c:v>
                </c:pt>
                <c:pt idx="15">
                  <c:v>8.4897959183673457</c:v>
                </c:pt>
                <c:pt idx="16">
                  <c:v>5.3061224489795915</c:v>
                </c:pt>
                <c:pt idx="17">
                  <c:v>4.2448979591836729</c:v>
                </c:pt>
                <c:pt idx="18">
                  <c:v>4.2448979591836729</c:v>
                </c:pt>
                <c:pt idx="19">
                  <c:v>3.1836734693877551</c:v>
                </c:pt>
                <c:pt idx="20">
                  <c:v>2.1224489795918364</c:v>
                </c:pt>
                <c:pt idx="21">
                  <c:v>2.1224489795918364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data!$BM$1</c:f>
              <c:strCache>
                <c:ptCount val="1"/>
                <c:pt idx="0">
                  <c:v>2015 (36 - 414 - 24)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data!$BU$10:$BU$38</c:f>
              <c:numCache>
                <c:formatCode>0</c:formatCode>
                <c:ptCount val="29"/>
                <c:pt idx="0">
                  <c:v>177.66666666666666</c:v>
                </c:pt>
                <c:pt idx="1">
                  <c:v>98.222222222222214</c:v>
                </c:pt>
                <c:pt idx="2">
                  <c:v>20.222222222222221</c:v>
                </c:pt>
                <c:pt idx="3">
                  <c:v>14.444444444444445</c:v>
                </c:pt>
                <c:pt idx="4">
                  <c:v>36.111111111111107</c:v>
                </c:pt>
                <c:pt idx="5">
                  <c:v>40.444444444444443</c:v>
                </c:pt>
                <c:pt idx="6">
                  <c:v>5.7777777777777777</c:v>
                </c:pt>
                <c:pt idx="7">
                  <c:v>11.555555555555555</c:v>
                </c:pt>
                <c:pt idx="8">
                  <c:v>36.111111111111107</c:v>
                </c:pt>
                <c:pt idx="9">
                  <c:v>1.4444444444444444</c:v>
                </c:pt>
                <c:pt idx="10">
                  <c:v>20.222222222222221</c:v>
                </c:pt>
                <c:pt idx="11">
                  <c:v>40.444444444444443</c:v>
                </c:pt>
                <c:pt idx="12">
                  <c:v>2.8888888888888888</c:v>
                </c:pt>
                <c:pt idx="13">
                  <c:v>8.6666666666666661</c:v>
                </c:pt>
                <c:pt idx="14">
                  <c:v>10.111111111111111</c:v>
                </c:pt>
                <c:pt idx="15">
                  <c:v>2.8888888888888888</c:v>
                </c:pt>
                <c:pt idx="16">
                  <c:v>8.6666666666666661</c:v>
                </c:pt>
                <c:pt idx="17">
                  <c:v>1.4444444444444444</c:v>
                </c:pt>
                <c:pt idx="18">
                  <c:v>2.8888888888888888</c:v>
                </c:pt>
                <c:pt idx="19">
                  <c:v>46.222222222222221</c:v>
                </c:pt>
                <c:pt idx="20">
                  <c:v>0</c:v>
                </c:pt>
                <c:pt idx="21">
                  <c:v>2.8888888888888888</c:v>
                </c:pt>
                <c:pt idx="22">
                  <c:v>0</c:v>
                </c:pt>
                <c:pt idx="23">
                  <c:v>0</c:v>
                </c:pt>
                <c:pt idx="24">
                  <c:v>5.7777777777777777</c:v>
                </c:pt>
                <c:pt idx="25">
                  <c:v>0</c:v>
                </c:pt>
                <c:pt idx="26">
                  <c:v>1.4444444444444444</c:v>
                </c:pt>
                <c:pt idx="27">
                  <c:v>1.4444444444444444</c:v>
                </c:pt>
                <c:pt idx="28">
                  <c:v>0</c:v>
                </c:pt>
              </c:numCache>
            </c:numRef>
          </c:val>
        </c:ser>
        <c:dLbls/>
        <c:axId val="134967680"/>
        <c:axId val="134969216"/>
      </c:barChart>
      <c:catAx>
        <c:axId val="13496768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969216"/>
        <c:crosses val="autoZero"/>
        <c:auto val="1"/>
        <c:lblAlgn val="ctr"/>
        <c:lblOffset val="100"/>
        <c:tickLblSkip val="1"/>
        <c:tickMarkSkip val="1"/>
      </c:catAx>
      <c:valAx>
        <c:axId val="134969216"/>
        <c:scaling>
          <c:orientation val="minMax"/>
          <c:max val="200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967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117143411700915"/>
          <c:y val="0.62372881355932241"/>
          <c:w val="0.18050462828902863"/>
          <c:h val="0.120347128241891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tellingen 2016 (max = 100)</a:t>
            </a:r>
          </a:p>
        </c:rich>
      </c:tx>
      <c:layout>
        <c:manualLayout>
          <c:xMode val="edge"/>
          <c:yMode val="edge"/>
          <c:x val="0.34022750775594635"/>
          <c:y val="2.03389830508474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994829369183046"/>
          <c:y val="0.12203389830508475"/>
          <c:w val="0.81799379524301963"/>
          <c:h val="0.86101694915254223"/>
        </c:manualLayout>
      </c:layout>
      <c:barChart>
        <c:barDir val="bar"/>
        <c:grouping val="clustered"/>
        <c:ser>
          <c:idx val="0"/>
          <c:order val="0"/>
          <c:tx>
            <c:strRef>
              <c:f>data!$BI$2</c:f>
              <c:strCache>
                <c:ptCount val="1"/>
                <c:pt idx="0">
                  <c:v>Vlindertuin Waalre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data!$BV$10:$BV$38</c:f>
              <c:numCache>
                <c:formatCode>0</c:formatCode>
                <c:ptCount val="29"/>
                <c:pt idx="0">
                  <c:v>100</c:v>
                </c:pt>
                <c:pt idx="1">
                  <c:v>80.419580419580413</c:v>
                </c:pt>
                <c:pt idx="2">
                  <c:v>55.944055944055947</c:v>
                </c:pt>
                <c:pt idx="3">
                  <c:v>38.461538461538467</c:v>
                </c:pt>
                <c:pt idx="4">
                  <c:v>28.671328671328673</c:v>
                </c:pt>
                <c:pt idx="5">
                  <c:v>27.27272727272727</c:v>
                </c:pt>
                <c:pt idx="6">
                  <c:v>17.482517482517483</c:v>
                </c:pt>
                <c:pt idx="7">
                  <c:v>12.587412587412588</c:v>
                </c:pt>
                <c:pt idx="8">
                  <c:v>12.587412587412588</c:v>
                </c:pt>
                <c:pt idx="9">
                  <c:v>9.79020979020979</c:v>
                </c:pt>
                <c:pt idx="10">
                  <c:v>9.79020979020979</c:v>
                </c:pt>
                <c:pt idx="11">
                  <c:v>9.0909090909090917</c:v>
                </c:pt>
                <c:pt idx="12">
                  <c:v>9.0909090909090917</c:v>
                </c:pt>
                <c:pt idx="13">
                  <c:v>7.6923076923076925</c:v>
                </c:pt>
                <c:pt idx="14">
                  <c:v>6.2937062937062942</c:v>
                </c:pt>
                <c:pt idx="15">
                  <c:v>5.5944055944055942</c:v>
                </c:pt>
                <c:pt idx="16">
                  <c:v>3.4965034965034967</c:v>
                </c:pt>
                <c:pt idx="17">
                  <c:v>2.7972027972027971</c:v>
                </c:pt>
                <c:pt idx="18">
                  <c:v>2.7972027972027971</c:v>
                </c:pt>
                <c:pt idx="19">
                  <c:v>2.0979020979020979</c:v>
                </c:pt>
                <c:pt idx="20">
                  <c:v>1.3986013986013985</c:v>
                </c:pt>
                <c:pt idx="21">
                  <c:v>1.3986013986013985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data!$BJ$2</c:f>
              <c:strCache>
                <c:ptCount val="1"/>
                <c:pt idx="0">
                  <c:v>Vlinderstichting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data!$BQ$10:$BQ$38</c:f>
              <c:strCache>
                <c:ptCount val="29"/>
                <c:pt idx="0">
                  <c:v>citroenvlinder</c:v>
                </c:pt>
                <c:pt idx="1">
                  <c:v>klein koolwitje</c:v>
                </c:pt>
                <c:pt idx="2">
                  <c:v>klein geaderd witje</c:v>
                </c:pt>
                <c:pt idx="3">
                  <c:v>dagpauwoog</c:v>
                </c:pt>
                <c:pt idx="4">
                  <c:v>bruin zandoogje</c:v>
                </c:pt>
                <c:pt idx="5">
                  <c:v>atalanta</c:v>
                </c:pt>
                <c:pt idx="6">
                  <c:v>kleine vuurvlinder</c:v>
                </c:pt>
                <c:pt idx="7">
                  <c:v>landkaartje</c:v>
                </c:pt>
                <c:pt idx="8">
                  <c:v>groot koolwitje</c:v>
                </c:pt>
                <c:pt idx="9">
                  <c:v>distelvlinder</c:v>
                </c:pt>
                <c:pt idx="10">
                  <c:v>gehakkelde aurelia</c:v>
                </c:pt>
                <c:pt idx="11">
                  <c:v>oranjetipje</c:v>
                </c:pt>
                <c:pt idx="12">
                  <c:v>gamma-uil</c:v>
                </c:pt>
                <c:pt idx="13">
                  <c:v>groot dikkopje</c:v>
                </c:pt>
                <c:pt idx="14">
                  <c:v>bont zandoogje</c:v>
                </c:pt>
                <c:pt idx="15">
                  <c:v>boomblauwtje</c:v>
                </c:pt>
                <c:pt idx="16">
                  <c:v>witje onbekend</c:v>
                </c:pt>
                <c:pt idx="17">
                  <c:v>eikenpage</c:v>
                </c:pt>
                <c:pt idx="18">
                  <c:v>phegeavlinder</c:v>
                </c:pt>
                <c:pt idx="19">
                  <c:v>oranje zandoogje</c:v>
                </c:pt>
                <c:pt idx="20">
                  <c:v>kleine vos</c:v>
                </c:pt>
                <c:pt idx="21">
                  <c:v>sint-jacobsvlinder</c:v>
                </c:pt>
                <c:pt idx="22">
                  <c:v>zwartsprietdikkopje</c:v>
                </c:pt>
                <c:pt idx="23">
                  <c:v>koninginnenpage</c:v>
                </c:pt>
                <c:pt idx="24">
                  <c:v>icarusblauwtje</c:v>
                </c:pt>
                <c:pt idx="25">
                  <c:v>kleine parelmoervlinder</c:v>
                </c:pt>
                <c:pt idx="26">
                  <c:v>hooibeestje</c:v>
                </c:pt>
                <c:pt idx="27">
                  <c:v>kolibrievlinder</c:v>
                </c:pt>
                <c:pt idx="28">
                  <c:v>sint-jansvlinder</c:v>
                </c:pt>
              </c:strCache>
            </c:strRef>
          </c:cat>
          <c:val>
            <c:numRef>
              <c:f>data!$BW$10:$BW$38</c:f>
              <c:numCache>
                <c:formatCode>0</c:formatCode>
                <c:ptCount val="29"/>
                <c:pt idx="0">
                  <c:v>16.089636633296255</c:v>
                </c:pt>
                <c:pt idx="1">
                  <c:v>50.424082313681872</c:v>
                </c:pt>
                <c:pt idx="2">
                  <c:v>57.837411939191696</c:v>
                </c:pt>
                <c:pt idx="3">
                  <c:v>15.558954393770858</c:v>
                </c:pt>
                <c:pt idx="4">
                  <c:v>100</c:v>
                </c:pt>
                <c:pt idx="5">
                  <c:v>10.724879495736003</c:v>
                </c:pt>
                <c:pt idx="6">
                  <c:v>12.520856507230254</c:v>
                </c:pt>
                <c:pt idx="7">
                  <c:v>8.0274378939562485</c:v>
                </c:pt>
                <c:pt idx="8">
                  <c:v>9.3599369670003707</c:v>
                </c:pt>
                <c:pt idx="9">
                  <c:v>4.1666666666666661</c:v>
                </c:pt>
                <c:pt idx="10">
                  <c:v>1.8701334816462738</c:v>
                </c:pt>
                <c:pt idx="11">
                  <c:v>3.978958101594364</c:v>
                </c:pt>
                <c:pt idx="12">
                  <c:v>8.720337411939191</c:v>
                </c:pt>
                <c:pt idx="13">
                  <c:v>9.1305153874675575</c:v>
                </c:pt>
                <c:pt idx="14">
                  <c:v>28.360215053763444</c:v>
                </c:pt>
                <c:pt idx="15">
                  <c:v>4.5374490174267708</c:v>
                </c:pt>
                <c:pt idx="16">
                  <c:v>1.1586948461253245E-2</c:v>
                </c:pt>
                <c:pt idx="17">
                  <c:v>0.90609936967000382</c:v>
                </c:pt>
                <c:pt idx="18">
                  <c:v>0.7346125324434557</c:v>
                </c:pt>
                <c:pt idx="19">
                  <c:v>13.855672969966628</c:v>
                </c:pt>
                <c:pt idx="20">
                  <c:v>6.0275305895439377</c:v>
                </c:pt>
                <c:pt idx="21">
                  <c:v>3.6359844271412678</c:v>
                </c:pt>
                <c:pt idx="22">
                  <c:v>11.640248424175009</c:v>
                </c:pt>
                <c:pt idx="23">
                  <c:v>6.0252131998516874E-2</c:v>
                </c:pt>
                <c:pt idx="24">
                  <c:v>18.402391546162402</c:v>
                </c:pt>
                <c:pt idx="25">
                  <c:v>4.0183537263626254</c:v>
                </c:pt>
                <c:pt idx="26">
                  <c:v>26.167964404894327</c:v>
                </c:pt>
                <c:pt idx="27">
                  <c:v>1.853911753800519E-2</c:v>
                </c:pt>
                <c:pt idx="28">
                  <c:v>6.5304041527623289</c:v>
                </c:pt>
              </c:numCache>
            </c:numRef>
          </c:val>
        </c:ser>
        <c:dLbls/>
        <c:axId val="134937984"/>
        <c:axId val="135005312"/>
      </c:barChart>
      <c:catAx>
        <c:axId val="134937984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005312"/>
        <c:crosses val="autoZero"/>
        <c:auto val="1"/>
        <c:lblAlgn val="ctr"/>
        <c:lblOffset val="100"/>
        <c:tickLblSkip val="1"/>
        <c:tickMarkSkip val="1"/>
      </c:catAx>
      <c:valAx>
        <c:axId val="135005312"/>
        <c:scaling>
          <c:orientation val="minMax"/>
          <c:max val="100"/>
        </c:scaling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93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1434840662285"/>
          <c:y val="0.62372881838574468"/>
          <c:w val="0.1757725649907384"/>
          <c:h val="0.1045252107749927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Witjes</a:t>
            </a:r>
          </a:p>
        </c:rich>
      </c:tx>
      <c:layout>
        <c:manualLayout>
          <c:xMode val="edge"/>
          <c:yMode val="edge"/>
          <c:x val="5.5842812823164417E-2"/>
          <c:y val="4.23728813559322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78903826266804566"/>
          <c:h val="0.87457627118644066"/>
        </c:manualLayout>
      </c:layout>
      <c:barChart>
        <c:barDir val="col"/>
        <c:grouping val="stacked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data!$C$10:$BD$10</c:f>
              <c:numCache>
                <c:formatCode>General</c:formatCode>
                <c:ptCount val="5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4</c:v>
                </c:pt>
                <c:pt idx="29">
                  <c:v>8</c:v>
                </c:pt>
                <c:pt idx="30">
                  <c:v>12</c:v>
                </c:pt>
                <c:pt idx="31">
                  <c:v>22</c:v>
                </c:pt>
                <c:pt idx="32">
                  <c:v>7</c:v>
                </c:pt>
                <c:pt idx="33">
                  <c:v>6</c:v>
                </c:pt>
                <c:pt idx="34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13</c:v>
                </c:pt>
                <c:pt idx="39">
                  <c:v>15</c:v>
                </c:pt>
                <c:pt idx="40">
                  <c:v>2</c:v>
                </c:pt>
                <c:pt idx="41">
                  <c:v>2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data!$C$11:$BD$11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4"/>
          <c:order val="2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data!$C$20:$BD$20</c:f>
              <c:numCache>
                <c:formatCode>General</c:formatCode>
                <c:ptCount val="54"/>
                <c:pt idx="0">
                  <c:v>0</c:v>
                </c:pt>
                <c:pt idx="2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6</c:v>
                </c:pt>
                <c:pt idx="27">
                  <c:v>7</c:v>
                </c:pt>
                <c:pt idx="28">
                  <c:v>11</c:v>
                </c:pt>
                <c:pt idx="29">
                  <c:v>2</c:v>
                </c:pt>
                <c:pt idx="30">
                  <c:v>14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1</c:v>
                </c:pt>
                <c:pt idx="40">
                  <c:v>3</c:v>
                </c:pt>
                <c:pt idx="41">
                  <c:v>9</c:v>
                </c:pt>
                <c:pt idx="43">
                  <c:v>2</c:v>
                </c:pt>
                <c:pt idx="44">
                  <c:v>6</c:v>
                </c:pt>
                <c:pt idx="46">
                  <c:v>4</c:v>
                </c:pt>
                <c:pt idx="47">
                  <c:v>0</c:v>
                </c:pt>
                <c:pt idx="48">
                  <c:v>5</c:v>
                </c:pt>
                <c:pt idx="49">
                  <c:v>3</c:v>
                </c:pt>
                <c:pt idx="50">
                  <c:v>1</c:v>
                </c:pt>
                <c:pt idx="51">
                  <c:v>2</c:v>
                </c:pt>
                <c:pt idx="52">
                  <c:v>0</c:v>
                </c:pt>
              </c:numCache>
            </c:numRef>
          </c:val>
        </c:ser>
        <c:ser>
          <c:idx val="15"/>
          <c:order val="3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data!$C$21:$BD$21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2</c:v>
                </c:pt>
                <c:pt idx="36">
                  <c:v>6</c:v>
                </c:pt>
                <c:pt idx="37">
                  <c:v>9</c:v>
                </c:pt>
                <c:pt idx="38">
                  <c:v>2</c:v>
                </c:pt>
                <c:pt idx="39">
                  <c:v>7</c:v>
                </c:pt>
                <c:pt idx="40">
                  <c:v>4</c:v>
                </c:pt>
                <c:pt idx="41">
                  <c:v>1</c:v>
                </c:pt>
                <c:pt idx="43">
                  <c:v>8</c:v>
                </c:pt>
                <c:pt idx="44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6"/>
          <c:order val="4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data!$C$22:$BD$22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7"/>
          <c:order val="5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data!$C$23:$BD$23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4646400"/>
        <c:axId val="134664576"/>
      </c:barChart>
      <c:catAx>
        <c:axId val="134646400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664576"/>
        <c:crosses val="autoZero"/>
        <c:lblAlgn val="ctr"/>
        <c:lblOffset val="100"/>
        <c:tickLblSkip val="2"/>
        <c:tickMarkSkip val="1"/>
      </c:catAx>
      <c:valAx>
        <c:axId val="134664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646400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Witjes van jaar tot jaar</a:t>
            </a:r>
          </a:p>
        </c:rich>
      </c:tx>
      <c:layout>
        <c:manualLayout>
          <c:xMode val="edge"/>
          <c:yMode val="edge"/>
          <c:x val="0.2634014704204039"/>
          <c:y val="1.254901857452371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2.1684027305318165E-2"/>
          <c:y val="7.7573849821514093E-2"/>
          <c:w val="0.72469873226230519"/>
          <c:h val="0.84697756393576751"/>
        </c:manualLayout>
      </c:layout>
      <c:lineChart>
        <c:grouping val="standard"/>
        <c:ser>
          <c:idx val="13"/>
          <c:order val="0"/>
          <c:tx>
            <c:strRef>
              <c:f>data!$BZ$23</c:f>
              <c:strCache>
                <c:ptCount val="1"/>
                <c:pt idx="0">
                  <c:v>witje onbekend</c:v>
                </c:pt>
              </c:strCache>
            </c:strRef>
          </c:tx>
          <c:spPr>
            <a:ln w="31750" cap="rnd">
              <a:solidFill>
                <a:srgbClr val="CCFF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CCFF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data!$CA$23:$CD$23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</c:ser>
        <c:ser>
          <c:idx val="12"/>
          <c:order val="1"/>
          <c:tx>
            <c:strRef>
              <c:f>data!$BZ$22</c:f>
              <c:strCache>
                <c:ptCount val="1"/>
                <c:pt idx="0">
                  <c:v>groot koolwitje</c:v>
                </c:pt>
              </c:strCache>
            </c:strRef>
          </c:tx>
          <c:spPr>
            <a:ln w="31750" cap="rnd">
              <a:solidFill>
                <a:srgbClr val="00CC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CC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data!$CA$22:$CD$22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25</c:v>
                </c:pt>
                <c:pt idx="3">
                  <c:v>18</c:v>
                </c:pt>
              </c:numCache>
            </c:numRef>
          </c:val>
        </c:ser>
        <c:ser>
          <c:idx val="11"/>
          <c:order val="2"/>
          <c:tx>
            <c:strRef>
              <c:f>data!$BZ$21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ln w="3175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00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data!$CA$21:$CD$21</c:f>
              <c:numCache>
                <c:formatCode>General</c:formatCode>
                <c:ptCount val="4"/>
                <c:pt idx="0">
                  <c:v>32</c:v>
                </c:pt>
                <c:pt idx="1">
                  <c:v>69</c:v>
                </c:pt>
                <c:pt idx="2">
                  <c:v>14</c:v>
                </c:pt>
                <c:pt idx="3">
                  <c:v>80</c:v>
                </c:pt>
              </c:numCache>
            </c:numRef>
          </c:val>
        </c:ser>
        <c:ser>
          <c:idx val="10"/>
          <c:order val="3"/>
          <c:tx>
            <c:strRef>
              <c:f>data!$BZ$20</c:f>
              <c:strCache>
                <c:ptCount val="1"/>
                <c:pt idx="0">
                  <c:v>klein koolwitje</c:v>
                </c:pt>
              </c:strCache>
            </c:strRef>
          </c:tx>
          <c:spPr>
            <a:ln w="31750" cap="rnd">
              <a:solidFill>
                <a:srgbClr val="00808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808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data!$CA$20:$CD$20</c:f>
              <c:numCache>
                <c:formatCode>General</c:formatCode>
                <c:ptCount val="4"/>
                <c:pt idx="0">
                  <c:v>97</c:v>
                </c:pt>
                <c:pt idx="1">
                  <c:v>144</c:v>
                </c:pt>
                <c:pt idx="2">
                  <c:v>68</c:v>
                </c:pt>
                <c:pt idx="3">
                  <c:v>115</c:v>
                </c:pt>
              </c:numCache>
            </c:numRef>
          </c:val>
        </c:ser>
        <c:ser>
          <c:idx val="1"/>
          <c:order val="4"/>
          <c:tx>
            <c:strRef>
              <c:f>data!$BZ$11</c:f>
              <c:strCache>
                <c:ptCount val="1"/>
                <c:pt idx="0">
                  <c:v>oranjetipje</c:v>
                </c:pt>
              </c:strCache>
            </c:strRef>
          </c:tx>
          <c:spPr>
            <a:ln w="31750" cap="rnd">
              <a:solidFill>
                <a:srgbClr val="FF808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808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data!$CA$11:$CD$11</c:f>
              <c:numCache>
                <c:formatCode>General</c:formatCode>
                <c:ptCount val="4"/>
                <c:pt idx="0">
                  <c:v>16</c:v>
                </c:pt>
                <c:pt idx="1">
                  <c:v>26</c:v>
                </c:pt>
                <c:pt idx="2">
                  <c:v>28</c:v>
                </c:pt>
                <c:pt idx="3">
                  <c:v>13</c:v>
                </c:pt>
              </c:numCache>
            </c:numRef>
          </c:val>
        </c:ser>
        <c:ser>
          <c:idx val="0"/>
          <c:order val="5"/>
          <c:tx>
            <c:strRef>
              <c:f>data!$BZ$10</c:f>
              <c:strCache>
                <c:ptCount val="1"/>
                <c:pt idx="0">
                  <c:v>citroenvlinder</c:v>
                </c:pt>
              </c:strCache>
            </c:strRef>
          </c:tx>
          <c:spPr>
            <a:ln w="31750" cap="rnd">
              <a:solidFill>
                <a:srgbClr val="66006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66006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data!$CA$10:$CD$10</c:f>
              <c:numCache>
                <c:formatCode>General</c:formatCode>
                <c:ptCount val="4"/>
                <c:pt idx="0">
                  <c:v>170</c:v>
                </c:pt>
                <c:pt idx="1">
                  <c:v>141</c:v>
                </c:pt>
                <c:pt idx="2">
                  <c:v>123</c:v>
                </c:pt>
                <c:pt idx="3">
                  <c:v>143</c:v>
                </c:pt>
              </c:numCache>
            </c:numRef>
          </c:val>
        </c:ser>
        <c:dLbls>
          <c:showVal val="1"/>
        </c:dLbls>
        <c:marker val="1"/>
        <c:axId val="135231744"/>
        <c:axId val="135254016"/>
      </c:lineChart>
      <c:catAx>
        <c:axId val="135231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5254016"/>
        <c:crosses val="autoZero"/>
        <c:auto val="1"/>
        <c:lblAlgn val="ctr"/>
        <c:lblOffset val="100"/>
      </c:catAx>
      <c:valAx>
        <c:axId val="1352540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523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500261971945817"/>
          <c:y val="7.5816822535797662E-2"/>
          <c:w val="0.19908749217606886"/>
          <c:h val="0.853072072208568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vjtj!$D$51:$D$52</c:f>
              <c:numCache>
                <c:formatCode>0.000</c:formatCode>
                <c:ptCount val="2"/>
                <c:pt idx="0">
                  <c:v>-1.2650242265622624</c:v>
                </c:pt>
                <c:pt idx="1">
                  <c:v>1.2650242265622624</c:v>
                </c:pt>
              </c:numCache>
            </c:numRef>
          </c:xVal>
          <c:yVal>
            <c:numRef>
              <c:f>vjtj!$D$53:$D$54</c:f>
              <c:numCache>
                <c:formatCode>0.000</c:formatCode>
                <c:ptCount val="2"/>
                <c:pt idx="0">
                  <c:v>-0.4908595681298224</c:v>
                </c:pt>
                <c:pt idx="1">
                  <c:v>0.4908595681298224</c:v>
                </c:pt>
              </c:numCache>
            </c:numRef>
          </c:yVal>
        </c:ser>
        <c:dLbls/>
        <c:axId val="105825408"/>
        <c:axId val="105826944"/>
      </c:scatterChart>
      <c:valAx>
        <c:axId val="105825408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5826944"/>
        <c:crosses val="autoZero"/>
        <c:crossBetween val="midCat"/>
        <c:majorUnit val="5"/>
        <c:minorUnit val="5"/>
      </c:valAx>
      <c:valAx>
        <c:axId val="10582694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582540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Grote dagvlinders</a:t>
            </a:r>
          </a:p>
        </c:rich>
      </c:tx>
      <c:layout>
        <c:manualLayout>
          <c:xMode val="edge"/>
          <c:yMode val="edge"/>
          <c:x val="5.5842812823164417E-2"/>
          <c:y val="3.72881355932203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78903826266804566"/>
          <c:h val="0.87457627118644066"/>
        </c:manualLayout>
      </c:layout>
      <c:barChart>
        <c:barDir val="col"/>
        <c:grouping val="stacked"/>
        <c:ser>
          <c:idx val="9"/>
          <c:order val="0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data!$C$15:$BD$15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1</c:v>
                </c:pt>
                <c:pt idx="43">
                  <c:v>1</c:v>
                </c:pt>
                <c:pt idx="44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4</c:v>
                </c:pt>
              </c:numCache>
            </c:numRef>
          </c:val>
        </c:ser>
        <c:ser>
          <c:idx val="10"/>
          <c:order val="1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data!$C$16:$BD$16</c:f>
              <c:numCache>
                <c:formatCode>General</c:formatCode>
                <c:ptCount val="54"/>
                <c:pt idx="0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1</c:v>
                </c:pt>
                <c:pt idx="46">
                  <c:v>2</c:v>
                </c:pt>
                <c:pt idx="47">
                  <c:v>6</c:v>
                </c:pt>
                <c:pt idx="48">
                  <c:v>4</c:v>
                </c:pt>
                <c:pt idx="49">
                  <c:v>9</c:v>
                </c:pt>
                <c:pt idx="50">
                  <c:v>7</c:v>
                </c:pt>
                <c:pt idx="51">
                  <c:v>5</c:v>
                </c:pt>
                <c:pt idx="52">
                  <c:v>2</c:v>
                </c:pt>
              </c:numCache>
            </c:numRef>
          </c:val>
        </c:ser>
        <c:ser>
          <c:idx val="11"/>
          <c:order val="2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data!$C$17:$BD$17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2"/>
          <c:order val="3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FF33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data!$C$18:$BD$18</c:f>
              <c:numCache>
                <c:formatCode>General</c:formatCode>
                <c:ptCount val="54"/>
                <c:pt idx="0">
                  <c:v>1</c:v>
                </c:pt>
                <c:pt idx="2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3">
                  <c:v>1</c:v>
                </c:pt>
                <c:pt idx="44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</c:ser>
        <c:ser>
          <c:idx val="13"/>
          <c:order val="4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data!$C$19:$BD$19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5</c:v>
                </c:pt>
                <c:pt idx="33">
                  <c:v>5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1"/>
          <c:order val="5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data!$C$27:$BD$27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</c:ser>
        <c:ser>
          <c:idx val="22"/>
          <c:order val="6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data!$C$28:$BD$28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5355776"/>
        <c:axId val="135373952"/>
      </c:barChart>
      <c:catAx>
        <c:axId val="135355776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373952"/>
        <c:crosses val="autoZero"/>
        <c:lblAlgn val="ctr"/>
        <c:lblOffset val="100"/>
        <c:tickLblSkip val="2"/>
        <c:tickMarkSkip val="1"/>
      </c:catAx>
      <c:valAx>
        <c:axId val="1353739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355776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Grote dagvlinders van jaar tot jaar</a:t>
            </a:r>
          </a:p>
        </c:rich>
      </c:tx>
      <c:layout>
        <c:manualLayout>
          <c:xMode val="edge"/>
          <c:yMode val="edge"/>
          <c:x val="0.19589069224594233"/>
          <c:y val="1.254901857452371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2.6678005338827988E-2"/>
          <c:y val="7.7573849821514093E-2"/>
          <c:w val="0.73152904166886734"/>
          <c:h val="0.84697756393576751"/>
        </c:manualLayout>
      </c:layout>
      <c:lineChart>
        <c:grouping val="standard"/>
        <c:ser>
          <c:idx val="18"/>
          <c:order val="0"/>
          <c:tx>
            <c:strRef>
              <c:f>data!$BZ$28</c:f>
              <c:strCache>
                <c:ptCount val="1"/>
                <c:pt idx="0">
                  <c:v>koninginnenpage</c:v>
                </c:pt>
              </c:strCache>
            </c:strRef>
          </c:tx>
          <c:spPr>
            <a:ln w="31750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CC99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data!$CA$28:$CD$28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7"/>
          <c:order val="1"/>
          <c:tx>
            <c:strRef>
              <c:f>data!$BZ$27</c:f>
              <c:strCache>
                <c:ptCount val="1"/>
                <c:pt idx="0">
                  <c:v>kleine vos</c:v>
                </c:pt>
              </c:strCache>
            </c:strRef>
          </c:tx>
          <c:spPr>
            <a:ln w="31750" cap="rnd">
              <a:solidFill>
                <a:srgbClr val="FF66CC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66CC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data!$CA$27:$CD$27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9"/>
          <c:order val="2"/>
          <c:tx>
            <c:strRef>
              <c:f>data!$BZ$19</c:f>
              <c:strCache>
                <c:ptCount val="1"/>
                <c:pt idx="0">
                  <c:v>landkaartje</c:v>
                </c:pt>
              </c:strCache>
            </c:strRef>
          </c:tx>
          <c:spPr>
            <a:ln w="3175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8000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data!$CA$19:$CD$19</c:f>
              <c:numCache>
                <c:formatCode>General</c:formatCode>
                <c:ptCount val="4"/>
                <c:pt idx="0">
                  <c:v>21</c:v>
                </c:pt>
                <c:pt idx="1">
                  <c:v>21</c:v>
                </c:pt>
                <c:pt idx="2">
                  <c:v>8</c:v>
                </c:pt>
                <c:pt idx="3">
                  <c:v>18</c:v>
                </c:pt>
              </c:numCache>
            </c:numRef>
          </c:val>
        </c:ser>
        <c:ser>
          <c:idx val="8"/>
          <c:order val="3"/>
          <c:tx>
            <c:strRef>
              <c:f>data!$BZ$18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ln w="31750" cap="rnd">
              <a:solidFill>
                <a:srgbClr val="FF505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3300"/>
              </a:solidFill>
              <a:ln>
                <a:noFill/>
              </a:ln>
              <a:effectLst/>
            </c:spPr>
          </c:marker>
          <c:dPt>
            <c:idx val="2"/>
            <c:spPr>
              <a:ln w="31750" cap="rnd">
                <a:solidFill>
                  <a:srgbClr val="FF3300"/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data!$CA$18:$CD$18</c:f>
              <c:numCache>
                <c:formatCode>General</c:formatCode>
                <c:ptCount val="4"/>
                <c:pt idx="0">
                  <c:v>42</c:v>
                </c:pt>
                <c:pt idx="1">
                  <c:v>60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</c:ser>
        <c:ser>
          <c:idx val="7"/>
          <c:order val="4"/>
          <c:tx>
            <c:strRef>
              <c:f>data!$BZ$17</c:f>
              <c:strCache>
                <c:ptCount val="1"/>
                <c:pt idx="0">
                  <c:v>distelvlinder</c:v>
                </c:pt>
              </c:strCache>
            </c:strRef>
          </c:tx>
          <c:spPr>
            <a:ln w="31750" cap="rnd">
              <a:solidFill>
                <a:srgbClr val="00FF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FF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data!$CA$17:$CD$17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</c:ser>
        <c:ser>
          <c:idx val="6"/>
          <c:order val="5"/>
          <c:tx>
            <c:strRef>
              <c:f>data!$BZ$16</c:f>
              <c:strCache>
                <c:ptCount val="1"/>
                <c:pt idx="0">
                  <c:v>dagpauwoog</c:v>
                </c:pt>
              </c:strCache>
            </c:strRef>
          </c:tx>
          <c:spPr>
            <a:ln w="31750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FF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data!$CA$16:$CD$16</c:f>
              <c:numCache>
                <c:formatCode>General</c:formatCode>
                <c:ptCount val="4"/>
                <c:pt idx="0">
                  <c:v>45</c:v>
                </c:pt>
                <c:pt idx="1">
                  <c:v>25</c:v>
                </c:pt>
                <c:pt idx="2">
                  <c:v>10</c:v>
                </c:pt>
                <c:pt idx="3">
                  <c:v>55</c:v>
                </c:pt>
              </c:numCache>
            </c:numRef>
          </c:val>
        </c:ser>
        <c:ser>
          <c:idx val="5"/>
          <c:order val="6"/>
          <c:tx>
            <c:strRef>
              <c:f>data!$BZ$15</c:f>
              <c:strCache>
                <c:ptCount val="1"/>
                <c:pt idx="0">
                  <c:v>atalanta</c:v>
                </c:pt>
              </c:strCache>
            </c:strRef>
          </c:tx>
          <c:spPr>
            <a:ln w="31750" cap="rnd">
              <a:solidFill>
                <a:srgbClr val="FF00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00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data!$CA$15:$CD$15</c:f>
              <c:numCache>
                <c:formatCode>General</c:formatCode>
                <c:ptCount val="4"/>
                <c:pt idx="0">
                  <c:v>61</c:v>
                </c:pt>
                <c:pt idx="1">
                  <c:v>105</c:v>
                </c:pt>
                <c:pt idx="2">
                  <c:v>28</c:v>
                </c:pt>
                <c:pt idx="3">
                  <c:v>39</c:v>
                </c:pt>
              </c:numCache>
            </c:numRef>
          </c:val>
        </c:ser>
        <c:dLbls>
          <c:showVal val="1"/>
        </c:dLbls>
        <c:marker val="1"/>
        <c:axId val="135526656"/>
        <c:axId val="135412736"/>
      </c:lineChart>
      <c:catAx>
        <c:axId val="1355266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5412736"/>
        <c:crosses val="autoZero"/>
        <c:auto val="1"/>
        <c:lblAlgn val="ctr"/>
        <c:lblOffset val="100"/>
      </c:catAx>
      <c:valAx>
        <c:axId val="1354127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55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72445294868785"/>
          <c:y val="7.5815834424098866E-2"/>
          <c:w val="0.2218850212605481"/>
          <c:h val="0.853073060320266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Dikkopjes</a:t>
            </a:r>
          </a:p>
        </c:rich>
      </c:tx>
      <c:layout>
        <c:manualLayout>
          <c:xMode val="edge"/>
          <c:yMode val="edge"/>
          <c:x val="4.4467425025853165E-2"/>
          <c:y val="4.06779661016948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989658738366079E-2"/>
          <c:y val="2.2033898305084752E-2"/>
          <c:w val="0.78399170137682672"/>
          <c:h val="0.87457627118644066"/>
        </c:manualLayout>
      </c:layout>
      <c:barChart>
        <c:barDir val="col"/>
        <c:grouping val="stacked"/>
        <c:ser>
          <c:idx val="18"/>
          <c:order val="0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data!$C$24:$BD$24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9"/>
          <c:order val="1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data!$C$25:$BD$25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5549696"/>
        <c:axId val="135551232"/>
      </c:barChart>
      <c:catAx>
        <c:axId val="135549696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551232"/>
        <c:crosses val="autoZero"/>
        <c:lblAlgn val="ctr"/>
        <c:lblOffset val="100"/>
        <c:tickLblSkip val="2"/>
        <c:tickMarkSkip val="1"/>
      </c:catAx>
      <c:valAx>
        <c:axId val="1355512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549696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66081409226766"/>
          <c:y val="1.8644067796610174E-2"/>
          <c:w val="0.17220266491482109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Dikkopjes van jaar tot jaar</a:t>
            </a:r>
          </a:p>
        </c:rich>
      </c:tx>
      <c:layout>
        <c:manualLayout>
          <c:xMode val="edge"/>
          <c:yMode val="edge"/>
          <c:x val="0.19589069224594233"/>
          <c:y val="1.254901857452371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2.6678005338827988E-2"/>
          <c:y val="7.7573849821514093E-2"/>
          <c:w val="0.73152904166886734"/>
          <c:h val="0.84697756393576751"/>
        </c:manualLayout>
      </c:layout>
      <c:lineChart>
        <c:grouping val="standard"/>
        <c:ser>
          <c:idx val="5"/>
          <c:order val="0"/>
          <c:tx>
            <c:strRef>
              <c:f>data!$BZ$25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ln w="31750" cap="rnd">
              <a:solidFill>
                <a:srgbClr val="FFFF99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FF99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data!$CA$25:$CD$25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6"/>
          <c:order val="1"/>
          <c:tx>
            <c:strRef>
              <c:f>data!$BZ$24</c:f>
              <c:strCache>
                <c:ptCount val="1"/>
                <c:pt idx="0">
                  <c:v>groot dikkopje</c:v>
                </c:pt>
              </c:strCache>
            </c:strRef>
          </c:tx>
          <c:spPr>
            <a:ln w="31750" cap="rnd">
              <a:solidFill>
                <a:srgbClr val="CCFFCC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CCFFCC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data!$CA$24:$CD$24</c:f>
              <c:numCache>
                <c:formatCode>General</c:formatCode>
                <c:ptCount val="4"/>
                <c:pt idx="0">
                  <c:v>9</c:v>
                </c:pt>
                <c:pt idx="1">
                  <c:v>21</c:v>
                </c:pt>
                <c:pt idx="2">
                  <c:v>6</c:v>
                </c:pt>
                <c:pt idx="3">
                  <c:v>11</c:v>
                </c:pt>
              </c:numCache>
            </c:numRef>
          </c:val>
        </c:ser>
        <c:dLbls>
          <c:showVal val="1"/>
        </c:dLbls>
        <c:marker val="1"/>
        <c:axId val="135639040"/>
        <c:axId val="135640576"/>
      </c:lineChart>
      <c:catAx>
        <c:axId val="1356390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5640576"/>
        <c:crosses val="autoZero"/>
        <c:auto val="1"/>
        <c:lblAlgn val="ctr"/>
        <c:lblOffset val="100"/>
      </c:catAx>
      <c:valAx>
        <c:axId val="1356405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563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72445294868785"/>
          <c:y val="7.5815834424098866E-2"/>
          <c:w val="0.2218850212605481"/>
          <c:h val="0.853073060320266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Blauwtjes</a:t>
            </a:r>
          </a:p>
        </c:rich>
      </c:tx>
      <c:layout>
        <c:manualLayout>
          <c:xMode val="edge"/>
          <c:yMode val="edge"/>
          <c:x val="4.4467425025853165E-2"/>
          <c:y val="3.8983050847457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9989658738366079E-2"/>
          <c:y val="2.2033898305084752E-2"/>
          <c:w val="0.79627714581178888"/>
          <c:h val="0.87457627118644066"/>
        </c:manualLayout>
      </c:layout>
      <c:barChart>
        <c:barDir val="col"/>
        <c:grouping val="stacked"/>
        <c:ser>
          <c:idx val="20"/>
          <c:order val="0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data!$C$26:$BD$26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3">
                  <c:v>3</c:v>
                </c:pt>
                <c:pt idx="44">
                  <c:v>0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</c:numCache>
            </c:numRef>
          </c:val>
        </c:ser>
        <c:ser>
          <c:idx val="23"/>
          <c:order val="1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data!$C$29:$BD$29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4"/>
          <c:order val="2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data!$C$30:$BD$30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1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5"/>
          <c:order val="3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data!$C$31:$BD$31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6"/>
          <c:order val="4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data!$C$32:$BD$32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5724032"/>
        <c:axId val="135799552"/>
      </c:barChart>
      <c:catAx>
        <c:axId val="135724032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799552"/>
        <c:crosses val="autoZero"/>
        <c:lblAlgn val="ctr"/>
        <c:lblOffset val="100"/>
        <c:tickLblSkip val="2"/>
        <c:tickMarkSkip val="1"/>
      </c:catAx>
      <c:valAx>
        <c:axId val="1357995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5724032"/>
        <c:crossesAt val="1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Grote dagvlinders van jaar tot jaar</a:t>
            </a:r>
          </a:p>
        </c:rich>
      </c:tx>
      <c:layout>
        <c:manualLayout>
          <c:xMode val="edge"/>
          <c:yMode val="edge"/>
          <c:x val="0.19589069224594233"/>
          <c:y val="1.254901857452371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2.6678005338827988E-2"/>
          <c:y val="7.7573849821514093E-2"/>
          <c:w val="0.73152904166886734"/>
          <c:h val="0.84697756393576751"/>
        </c:manualLayout>
      </c:layout>
      <c:lineChart>
        <c:grouping val="standard"/>
        <c:ser>
          <c:idx val="18"/>
          <c:order val="0"/>
          <c:tx>
            <c:strRef>
              <c:f>data!$BZ$32</c:f>
              <c:strCache>
                <c:ptCount val="1"/>
                <c:pt idx="0">
                  <c:v>eikenpage</c:v>
                </c:pt>
              </c:strCache>
            </c:strRef>
          </c:tx>
          <c:spPr>
            <a:ln w="31750" cap="rnd">
              <a:solidFill>
                <a:srgbClr val="99CC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9CC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data!$CA$32:$CD$32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ser>
          <c:idx val="17"/>
          <c:order val="1"/>
          <c:tx>
            <c:strRef>
              <c:f>data!$BZ$31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ln w="31750" cap="rnd">
              <a:solidFill>
                <a:srgbClr val="33CCCC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33CCCC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data!$CA$31:$CD$31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2"/>
          <c:tx>
            <c:strRef>
              <c:f>data!$BZ$30</c:f>
              <c:strCache>
                <c:ptCount val="1"/>
                <c:pt idx="0">
                  <c:v>boomblauwtje</c:v>
                </c:pt>
              </c:strCache>
            </c:strRef>
          </c:tx>
          <c:spPr>
            <a:ln w="31750" cap="rnd">
              <a:solidFill>
                <a:srgbClr val="3366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3366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data!$CA$30:$CD$30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2</c:v>
                </c:pt>
                <c:pt idx="3">
                  <c:v>8</c:v>
                </c:pt>
              </c:numCache>
            </c:numRef>
          </c:val>
        </c:ser>
        <c:ser>
          <c:idx val="7"/>
          <c:order val="3"/>
          <c:tx>
            <c:strRef>
              <c:f>data!$BZ$29</c:f>
              <c:strCache>
                <c:ptCount val="1"/>
                <c:pt idx="0">
                  <c:v>icarusblauwtje</c:v>
                </c:pt>
              </c:strCache>
            </c:strRef>
          </c:tx>
          <c:spPr>
            <a:ln w="31750" cap="rnd">
              <a:solidFill>
                <a:srgbClr val="FFCC99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CC99"/>
              </a:solidFill>
              <a:ln>
                <a:solidFill>
                  <a:srgbClr val="FFCC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data!$CA$29:$CD$29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6"/>
          <c:order val="4"/>
          <c:tx>
            <c:strRef>
              <c:f>data!$BZ$26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ln w="31750" cap="rnd">
              <a:solidFill>
                <a:srgbClr val="99CC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9CC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data!$CA$26:$CD$26</c:f>
              <c:numCache>
                <c:formatCode>General</c:formatCode>
                <c:ptCount val="4"/>
                <c:pt idx="0">
                  <c:v>25</c:v>
                </c:pt>
                <c:pt idx="1">
                  <c:v>8</c:v>
                </c:pt>
                <c:pt idx="2">
                  <c:v>4</c:v>
                </c:pt>
                <c:pt idx="3">
                  <c:v>25</c:v>
                </c:pt>
              </c:numCache>
            </c:numRef>
          </c:val>
        </c:ser>
        <c:dLbls>
          <c:showVal val="1"/>
        </c:dLbls>
        <c:marker val="1"/>
        <c:axId val="135985792"/>
        <c:axId val="135984640"/>
      </c:lineChart>
      <c:catAx>
        <c:axId val="135985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5984640"/>
        <c:crosses val="autoZero"/>
        <c:auto val="1"/>
        <c:lblAlgn val="ctr"/>
        <c:lblOffset val="100"/>
      </c:catAx>
      <c:valAx>
        <c:axId val="1359846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598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72445294868785"/>
          <c:y val="7.5815834424098866E-2"/>
          <c:w val="0.2218850212605481"/>
          <c:h val="0.853073060320266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Zandoogjes</a:t>
            </a:r>
          </a:p>
        </c:rich>
      </c:tx>
      <c:layout>
        <c:manualLayout>
          <c:xMode val="edge"/>
          <c:yMode val="edge"/>
          <c:x val="5.2740434332988646E-2"/>
          <c:y val="3.72881355932203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78903826266804566"/>
          <c:h val="0.87457627118644066"/>
        </c:manualLayout>
      </c:layout>
      <c:barChart>
        <c:barDir val="col"/>
        <c:grouping val="stacked"/>
        <c:ser>
          <c:idx val="6"/>
          <c:order val="0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data!$C$12:$BD$12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</c:ser>
        <c:ser>
          <c:idx val="7"/>
          <c:order val="1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data!$C$13:$BD$13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8"/>
          <c:order val="2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data!$C$14:$BD$14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</c:v>
                </c:pt>
                <c:pt idx="28">
                  <c:v>9</c:v>
                </c:pt>
                <c:pt idx="29">
                  <c:v>4</c:v>
                </c:pt>
                <c:pt idx="30">
                  <c:v>6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4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7"/>
          <c:order val="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data!$C$33:$BD$33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6003584"/>
        <c:axId val="136005120"/>
      </c:barChart>
      <c:catAx>
        <c:axId val="136003584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6005120"/>
        <c:crosses val="autoZero"/>
        <c:lblAlgn val="ctr"/>
        <c:lblOffset val="100"/>
        <c:tickLblSkip val="2"/>
        <c:tickMarkSkip val="1"/>
      </c:catAx>
      <c:valAx>
        <c:axId val="136005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6003584"/>
        <c:crossesAt val="1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Zandoogjes van jaar tot jaar</a:t>
            </a:r>
          </a:p>
        </c:rich>
      </c:tx>
      <c:layout>
        <c:manualLayout>
          <c:xMode val="edge"/>
          <c:yMode val="edge"/>
          <c:x val="0.24726139551073353"/>
          <c:y val="1.46405216702776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1.5749510288328338E-2"/>
          <c:y val="7.7573849821514093E-2"/>
          <c:w val="0.76294846493905388"/>
          <c:h val="0.84697756393576751"/>
        </c:manualLayout>
      </c:layout>
      <c:lineChart>
        <c:grouping val="standard"/>
        <c:ser>
          <c:idx val="23"/>
          <c:order val="0"/>
          <c:tx>
            <c:strRef>
              <c:f>data!$BZ$33</c:f>
              <c:strCache>
                <c:ptCount val="1"/>
                <c:pt idx="0">
                  <c:v>hooibeestje</c:v>
                </c:pt>
              </c:strCache>
            </c:strRef>
          </c:tx>
          <c:spPr>
            <a:ln w="31750" cap="rnd">
              <a:solidFill>
                <a:srgbClr val="FFCC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CC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data!$CA$33:$CD$33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data!$BZ$14</c:f>
              <c:strCache>
                <c:ptCount val="1"/>
                <c:pt idx="0">
                  <c:v>bruin zandoogje</c:v>
                </c:pt>
              </c:strCache>
            </c:strRef>
          </c:tx>
          <c:spPr>
            <a:ln w="31750" cap="rnd">
              <a:solidFill>
                <a:srgbClr val="00008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008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data!$CA$14:$CD$14</c:f>
              <c:numCache>
                <c:formatCode>General</c:formatCode>
                <c:ptCount val="4"/>
                <c:pt idx="0">
                  <c:v>46</c:v>
                </c:pt>
                <c:pt idx="1">
                  <c:v>85</c:v>
                </c:pt>
                <c:pt idx="2">
                  <c:v>25</c:v>
                </c:pt>
                <c:pt idx="3">
                  <c:v>41</c:v>
                </c:pt>
              </c:numCache>
            </c:numRef>
          </c:val>
        </c:ser>
        <c:ser>
          <c:idx val="3"/>
          <c:order val="2"/>
          <c:tx>
            <c:strRef>
              <c:f>data!$BZ$13</c:f>
              <c:strCache>
                <c:ptCount val="1"/>
                <c:pt idx="0">
                  <c:v>oranje zandoogje</c:v>
                </c:pt>
              </c:strCache>
            </c:strRef>
          </c:tx>
          <c:spPr>
            <a:ln w="31750" cap="rnd">
              <a:solidFill>
                <a:srgbClr val="CCCC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CCCC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data!$CA$13:$CD$13</c:f>
              <c:numCache>
                <c:formatCode>General</c:formatCode>
                <c:ptCount val="4"/>
                <c:pt idx="0">
                  <c:v>16</c:v>
                </c:pt>
                <c:pt idx="1">
                  <c:v>23</c:v>
                </c:pt>
                <c:pt idx="2">
                  <c:v>32</c:v>
                </c:pt>
                <c:pt idx="3">
                  <c:v>3</c:v>
                </c:pt>
              </c:numCache>
            </c:numRef>
          </c:val>
        </c:ser>
        <c:ser>
          <c:idx val="2"/>
          <c:order val="3"/>
          <c:tx>
            <c:strRef>
              <c:f>data!$BZ$12</c:f>
              <c:strCache>
                <c:ptCount val="1"/>
                <c:pt idx="0">
                  <c:v>bont zandoogje</c:v>
                </c:pt>
              </c:strCache>
            </c:strRef>
          </c:tx>
          <c:spPr>
            <a:ln w="31750" cap="rnd">
              <a:solidFill>
                <a:srgbClr val="0066CC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0066CC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data!$CA$12:$CD$12</c:f>
              <c:numCache>
                <c:formatCode>General</c:formatCode>
                <c:ptCount val="4"/>
                <c:pt idx="0">
                  <c:v>34</c:v>
                </c:pt>
                <c:pt idx="1">
                  <c:v>51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</c:ser>
        <c:dLbls>
          <c:showVal val="1"/>
        </c:dLbls>
        <c:marker val="1"/>
        <c:axId val="136361472"/>
        <c:axId val="136363008"/>
      </c:lineChart>
      <c:catAx>
        <c:axId val="1363614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6363008"/>
        <c:crosses val="autoZero"/>
        <c:auto val="1"/>
        <c:lblAlgn val="ctr"/>
        <c:lblOffset val="100"/>
      </c:catAx>
      <c:valAx>
        <c:axId val="1363630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636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06796286936244"/>
          <c:y val="8.209034371136073E-2"/>
          <c:w val="0.20932037130637576"/>
          <c:h val="0.8447060598255521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2016 Dagactieve nachtvlinders</a:t>
            </a:r>
          </a:p>
        </c:rich>
      </c:tx>
      <c:layout>
        <c:manualLayout>
          <c:xMode val="edge"/>
          <c:yMode val="edge"/>
          <c:x val="5.5842812823164417E-2"/>
          <c:y val="3.8983050847457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7228541882109625E-2"/>
          <c:y val="2.2033898305084752E-2"/>
          <c:w val="0.78903826266804566"/>
          <c:h val="0.87457627118644066"/>
        </c:manualLayout>
      </c:layout>
      <c:barChart>
        <c:barDir val="col"/>
        <c:grouping val="stacked"/>
        <c:ser>
          <c:idx val="28"/>
          <c:order val="0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data!$C$34:$BD$34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29"/>
          <c:order val="1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data!$C$35:$BD$35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30"/>
          <c:order val="2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data!$C$36:$BD$36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data!$C$37:$BD$37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ser>
          <c:idx val="1"/>
          <c:order val="4"/>
          <c:tx>
            <c:strRef>
              <c:f>data!$A$38</c:f>
              <c:strCache>
                <c:ptCount val="1"/>
                <c:pt idx="0">
                  <c:v>phegeavlinder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data!$C$6:$BD$6</c:f>
              <c:numCache>
                <c:formatCode>[$-413]d/mmm;@</c:formatCode>
                <c:ptCount val="54"/>
                <c:pt idx="0">
                  <c:v>42463</c:v>
                </c:pt>
                <c:pt idx="1">
                  <c:v>42465</c:v>
                </c:pt>
                <c:pt idx="2">
                  <c:v>42468</c:v>
                </c:pt>
                <c:pt idx="3">
                  <c:v>42471</c:v>
                </c:pt>
                <c:pt idx="5">
                  <c:v>42482</c:v>
                </c:pt>
                <c:pt idx="6">
                  <c:v>42481</c:v>
                </c:pt>
                <c:pt idx="7">
                  <c:v>42491</c:v>
                </c:pt>
                <c:pt idx="8">
                  <c:v>42491</c:v>
                </c:pt>
                <c:pt idx="9">
                  <c:v>42492</c:v>
                </c:pt>
                <c:pt idx="10">
                  <c:v>42495</c:v>
                </c:pt>
                <c:pt idx="11">
                  <c:v>42499</c:v>
                </c:pt>
                <c:pt idx="12">
                  <c:v>42500</c:v>
                </c:pt>
                <c:pt idx="13">
                  <c:v>42508</c:v>
                </c:pt>
                <c:pt idx="14">
                  <c:v>42511</c:v>
                </c:pt>
                <c:pt idx="15">
                  <c:v>42511</c:v>
                </c:pt>
                <c:pt idx="16">
                  <c:v>42515</c:v>
                </c:pt>
                <c:pt idx="17">
                  <c:v>42516</c:v>
                </c:pt>
                <c:pt idx="18">
                  <c:v>42525</c:v>
                </c:pt>
                <c:pt idx="19">
                  <c:v>42526</c:v>
                </c:pt>
                <c:pt idx="20">
                  <c:v>42527</c:v>
                </c:pt>
                <c:pt idx="21">
                  <c:v>42530</c:v>
                </c:pt>
                <c:pt idx="22">
                  <c:v>42538</c:v>
                </c:pt>
                <c:pt idx="23">
                  <c:v>42540</c:v>
                </c:pt>
                <c:pt idx="24">
                  <c:v>42543</c:v>
                </c:pt>
                <c:pt idx="25">
                  <c:v>42547</c:v>
                </c:pt>
                <c:pt idx="26">
                  <c:v>42549</c:v>
                </c:pt>
                <c:pt idx="27">
                  <c:v>42554</c:v>
                </c:pt>
                <c:pt idx="28">
                  <c:v>42560</c:v>
                </c:pt>
                <c:pt idx="29">
                  <c:v>42561</c:v>
                </c:pt>
                <c:pt idx="30">
                  <c:v>42563</c:v>
                </c:pt>
                <c:pt idx="31">
                  <c:v>42570</c:v>
                </c:pt>
                <c:pt idx="32">
                  <c:v>42574</c:v>
                </c:pt>
                <c:pt idx="33">
                  <c:v>42575</c:v>
                </c:pt>
                <c:pt idx="34">
                  <c:v>42580</c:v>
                </c:pt>
                <c:pt idx="36">
                  <c:v>42588</c:v>
                </c:pt>
                <c:pt idx="37">
                  <c:v>42589</c:v>
                </c:pt>
                <c:pt idx="38">
                  <c:v>42590</c:v>
                </c:pt>
                <c:pt idx="39">
                  <c:v>42590</c:v>
                </c:pt>
                <c:pt idx="40">
                  <c:v>42598</c:v>
                </c:pt>
                <c:pt idx="41">
                  <c:v>42599</c:v>
                </c:pt>
                <c:pt idx="43">
                  <c:v>42609</c:v>
                </c:pt>
                <c:pt idx="44">
                  <c:v>42614</c:v>
                </c:pt>
                <c:pt idx="46">
                  <c:v>42619</c:v>
                </c:pt>
                <c:pt idx="47">
                  <c:v>42624</c:v>
                </c:pt>
                <c:pt idx="48">
                  <c:v>42625</c:v>
                </c:pt>
                <c:pt idx="49">
                  <c:v>42626</c:v>
                </c:pt>
                <c:pt idx="50">
                  <c:v>42636</c:v>
                </c:pt>
                <c:pt idx="51">
                  <c:v>42638</c:v>
                </c:pt>
                <c:pt idx="52">
                  <c:v>42639</c:v>
                </c:pt>
              </c:numCache>
            </c:numRef>
          </c:cat>
          <c:val>
            <c:numRef>
              <c:f>data!$C$38:$BD$38</c:f>
              <c:numCache>
                <c:formatCode>General</c:formatCode>
                <c:ptCount val="54"/>
                <c:pt idx="0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/>
        <c:overlap val="100"/>
        <c:axId val="136548352"/>
        <c:axId val="136549888"/>
      </c:barChart>
      <c:catAx>
        <c:axId val="136548352"/>
        <c:scaling>
          <c:orientation val="minMax"/>
        </c:scaling>
        <c:axPos val="b"/>
        <c:numFmt formatCode="[$-413]d/mmm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6549888"/>
        <c:crosses val="autoZero"/>
        <c:lblAlgn val="ctr"/>
        <c:lblOffset val="100"/>
        <c:tickLblSkip val="2"/>
        <c:tickMarkSkip val="1"/>
      </c:catAx>
      <c:valAx>
        <c:axId val="136549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6548352"/>
        <c:crossesAt val="1"/>
        <c:crossBetween val="between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1851085844"/>
          <c:y val="1.8644067796610174E-2"/>
          <c:w val="0.15718717683557393"/>
          <c:h val="0.8830508474576270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Dagactieve nachtvlinders van jaar tot jaar</a:t>
            </a:r>
          </a:p>
        </c:rich>
      </c:tx>
      <c:layout>
        <c:manualLayout>
          <c:xMode val="edge"/>
          <c:yMode val="edge"/>
          <c:x val="0.19589069224594233"/>
          <c:y val="1.254901857452371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2.6678005338827988E-2"/>
          <c:y val="7.7573849821514093E-2"/>
          <c:w val="0.73152904166886734"/>
          <c:h val="0.84697756393576751"/>
        </c:manualLayout>
      </c:layout>
      <c:lineChart>
        <c:grouping val="standard"/>
        <c:ser>
          <c:idx val="18"/>
          <c:order val="0"/>
          <c:tx>
            <c:strRef>
              <c:f>data!$BZ$38</c:f>
              <c:strCache>
                <c:ptCount val="1"/>
                <c:pt idx="0">
                  <c:v>phegeavlinder</c:v>
                </c:pt>
              </c:strCache>
            </c:strRef>
          </c:tx>
          <c:spPr>
            <a:ln w="31750" cap="rnd">
              <a:solidFill>
                <a:srgbClr val="99336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9336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data!$CA$38:$CD$38</c:f>
              <c:numCache>
                <c:formatCode>General</c:formatCode>
                <c:ptCount val="4"/>
                <c:pt idx="0">
                  <c:v>0</c:v>
                </c:pt>
                <c:pt idx="1">
                  <c:v>23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</c:ser>
        <c:ser>
          <c:idx val="17"/>
          <c:order val="1"/>
          <c:tx>
            <c:strRef>
              <c:f>data!$BZ$37</c:f>
              <c:strCache>
                <c:ptCount val="1"/>
                <c:pt idx="0">
                  <c:v>sint-jansvlinder</c:v>
                </c:pt>
              </c:strCache>
            </c:strRef>
          </c:tx>
          <c:spPr>
            <a:ln w="31750" cap="rnd">
              <a:solidFill>
                <a:srgbClr val="9999FF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9999FF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data!$CA$37:$CD$37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2"/>
          <c:tx>
            <c:strRef>
              <c:f>data!$BZ$36</c:f>
              <c:strCache>
                <c:ptCount val="1"/>
                <c:pt idx="0">
                  <c:v>kolibrievlinder</c:v>
                </c:pt>
              </c:strCache>
            </c:strRef>
          </c:tx>
          <c:spPr>
            <a:ln w="31750" cap="rnd">
              <a:solidFill>
                <a:srgbClr val="666699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666699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data!$CA$36:$CD$36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7"/>
          <c:order val="3"/>
          <c:tx>
            <c:strRef>
              <c:f>data!$BZ$35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ln w="31750" cap="rnd">
              <a:solidFill>
                <a:srgbClr val="FF66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6600"/>
              </a:solidFill>
              <a:ln>
                <a:solidFill>
                  <a:srgbClr val="FFCC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data!$CA$35:$CD$35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</c:ser>
        <c:ser>
          <c:idx val="6"/>
          <c:order val="4"/>
          <c:tx>
            <c:strRef>
              <c:f>data!$BZ$34</c:f>
              <c:strCache>
                <c:ptCount val="1"/>
                <c:pt idx="0">
                  <c:v>gamma-uil</c:v>
                </c:pt>
              </c:strCache>
            </c:strRef>
          </c:tx>
          <c:spPr>
            <a:ln w="31750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rgbClr val="FF9900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data!$CA$9:$CD$9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data!$CA$34:$CD$34</c:f>
              <c:numCache>
                <c:formatCode>General</c:formatCode>
                <c:ptCount val="4"/>
                <c:pt idx="0">
                  <c:v>67</c:v>
                </c:pt>
                <c:pt idx="1">
                  <c:v>1</c:v>
                </c:pt>
                <c:pt idx="2">
                  <c:v>2</c:v>
                </c:pt>
                <c:pt idx="3">
                  <c:v>13</c:v>
                </c:pt>
              </c:numCache>
            </c:numRef>
          </c:val>
        </c:ser>
        <c:dLbls>
          <c:showVal val="1"/>
        </c:dLbls>
        <c:marker val="1"/>
        <c:axId val="136669824"/>
        <c:axId val="136683904"/>
      </c:lineChart>
      <c:catAx>
        <c:axId val="136669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nl-NL"/>
          </a:p>
        </c:txPr>
        <c:crossAx val="136683904"/>
        <c:crosses val="autoZero"/>
        <c:auto val="1"/>
        <c:lblAlgn val="ctr"/>
        <c:lblOffset val="100"/>
      </c:catAx>
      <c:valAx>
        <c:axId val="136683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tickLblPos val="none"/>
        <c:crossAx val="1366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472445294868785"/>
          <c:y val="7.5815834424098866E-2"/>
          <c:w val="0.2218850212605481"/>
          <c:h val="0.85307306032026664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nl-NL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vjtj!$C$51:$C$52</c:f>
              <c:numCache>
                <c:formatCode>0.000</c:formatCode>
                <c:ptCount val="2"/>
                <c:pt idx="0">
                  <c:v>-0.84129217657758359</c:v>
                </c:pt>
                <c:pt idx="1">
                  <c:v>0.84129217657758359</c:v>
                </c:pt>
              </c:numCache>
            </c:numRef>
          </c:xVal>
          <c:yVal>
            <c:numRef>
              <c:f>vjtj!$C$53:$C$54</c:f>
              <c:numCache>
                <c:formatCode>0.000</c:formatCode>
                <c:ptCount val="2"/>
                <c:pt idx="0">
                  <c:v>-0.24880167710032114</c:v>
                </c:pt>
                <c:pt idx="1">
                  <c:v>0.24880167710032114</c:v>
                </c:pt>
              </c:numCache>
            </c:numRef>
          </c:yVal>
        </c:ser>
        <c:dLbls/>
        <c:axId val="107297024"/>
        <c:axId val="107302912"/>
      </c:scatterChart>
      <c:valAx>
        <c:axId val="107297024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302912"/>
        <c:crosses val="autoZero"/>
        <c:crossBetween val="midCat"/>
        <c:majorUnit val="5"/>
        <c:minorUnit val="5"/>
      </c:valAx>
      <c:valAx>
        <c:axId val="107302912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297024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KNMI!$R$379:$R$380</c:f>
              <c:numCache>
                <c:formatCode>0.000</c:formatCode>
                <c:ptCount val="2"/>
                <c:pt idx="0">
                  <c:v>-1.0574249006654572</c:v>
                </c:pt>
                <c:pt idx="1">
                  <c:v>1.0574249006654572</c:v>
                </c:pt>
              </c:numCache>
            </c:numRef>
          </c:xVal>
          <c:yVal>
            <c:numRef>
              <c:f>KNMI!$S$379:$S$380</c:f>
              <c:numCache>
                <c:formatCode>0.000</c:formatCode>
                <c:ptCount val="2"/>
                <c:pt idx="0">
                  <c:v>-0.72503026611913479</c:v>
                </c:pt>
                <c:pt idx="1">
                  <c:v>0.72503026611913479</c:v>
                </c:pt>
              </c:numCache>
            </c:numRef>
          </c:yVal>
        </c:ser>
        <c:dLbls/>
        <c:axId val="136939008"/>
        <c:axId val="136940544"/>
      </c:scatterChart>
      <c:valAx>
        <c:axId val="136939008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6940544"/>
        <c:crosses val="autoZero"/>
        <c:crossBetween val="midCat"/>
        <c:majorUnit val="5"/>
        <c:minorUnit val="5"/>
      </c:valAx>
      <c:valAx>
        <c:axId val="13694054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693900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KNMI!$R$382:$R$383</c:f>
              <c:numCache>
                <c:formatCode>0.000</c:formatCode>
                <c:ptCount val="2"/>
                <c:pt idx="0">
                  <c:v>-0.94310823817517386</c:v>
                </c:pt>
                <c:pt idx="1">
                  <c:v>0.94310823817517386</c:v>
                </c:pt>
              </c:numCache>
            </c:numRef>
          </c:xVal>
          <c:yVal>
            <c:numRef>
              <c:f>KNMI!$S$382:$S$383</c:f>
              <c:numCache>
                <c:formatCode>0.000</c:formatCode>
                <c:ptCount val="2"/>
                <c:pt idx="0">
                  <c:v>-1.0541809494657326</c:v>
                </c:pt>
                <c:pt idx="1">
                  <c:v>1.0541809494657326</c:v>
                </c:pt>
              </c:numCache>
            </c:numRef>
          </c:yVal>
        </c:ser>
        <c:dLbls/>
        <c:axId val="136968832"/>
        <c:axId val="136970624"/>
      </c:scatterChart>
      <c:valAx>
        <c:axId val="136968832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6970624"/>
        <c:crosses val="autoZero"/>
        <c:crossBetween val="midCat"/>
        <c:majorUnit val="5"/>
        <c:minorUnit val="5"/>
      </c:valAx>
      <c:valAx>
        <c:axId val="13697062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6968832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KNMI!$U$379:$U$380</c:f>
              <c:numCache>
                <c:formatCode>0.000</c:formatCode>
                <c:ptCount val="2"/>
                <c:pt idx="0">
                  <c:v>-0.90753773359106993</c:v>
                </c:pt>
                <c:pt idx="1">
                  <c:v>0.90753773359106993</c:v>
                </c:pt>
              </c:numCache>
            </c:numRef>
          </c:xVal>
          <c:yVal>
            <c:numRef>
              <c:f>KNMI!$V$379:$V$380</c:f>
              <c:numCache>
                <c:formatCode>0.000</c:formatCode>
                <c:ptCount val="2"/>
                <c:pt idx="0">
                  <c:v>-0.66553964478878724</c:v>
                </c:pt>
                <c:pt idx="1">
                  <c:v>0.66553964478878724</c:v>
                </c:pt>
              </c:numCache>
            </c:numRef>
          </c:yVal>
        </c:ser>
        <c:dLbls/>
        <c:axId val="137011200"/>
        <c:axId val="137012736"/>
      </c:scatterChart>
      <c:valAx>
        <c:axId val="137011200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7012736"/>
        <c:crosses val="autoZero"/>
        <c:crossBetween val="midCat"/>
        <c:majorUnit val="5"/>
        <c:minorUnit val="5"/>
      </c:valAx>
      <c:valAx>
        <c:axId val="137012736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701120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KNMI!$U$382:$U$383</c:f>
              <c:numCache>
                <c:formatCode>0.000</c:formatCode>
                <c:ptCount val="2"/>
                <c:pt idx="0">
                  <c:v>-0.71594064501535626</c:v>
                </c:pt>
                <c:pt idx="1">
                  <c:v>0.71594064501535626</c:v>
                </c:pt>
              </c:numCache>
            </c:numRef>
          </c:xVal>
          <c:yVal>
            <c:numRef>
              <c:f>KNMI!$V$382:$V$383</c:f>
              <c:numCache>
                <c:formatCode>0.000</c:formatCode>
                <c:ptCount val="2"/>
                <c:pt idx="0">
                  <c:v>-0.84814139568129732</c:v>
                </c:pt>
                <c:pt idx="1">
                  <c:v>0.84814139568129732</c:v>
                </c:pt>
              </c:numCache>
            </c:numRef>
          </c:yVal>
        </c:ser>
        <c:dLbls/>
        <c:axId val="137036928"/>
        <c:axId val="137038464"/>
      </c:scatterChart>
      <c:valAx>
        <c:axId val="137036928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7038464"/>
        <c:crosses val="autoZero"/>
        <c:crossBetween val="midCat"/>
        <c:majorUnit val="5"/>
        <c:minorUnit val="5"/>
      </c:valAx>
      <c:valAx>
        <c:axId val="13703846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3703692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vjtj!$E$56:$E$57</c:f>
              <c:numCache>
                <c:formatCode>0.000</c:formatCode>
                <c:ptCount val="2"/>
                <c:pt idx="0">
                  <c:v>-0.94310823817517386</c:v>
                </c:pt>
                <c:pt idx="1">
                  <c:v>0.94310823817517386</c:v>
                </c:pt>
              </c:numCache>
            </c:numRef>
          </c:xVal>
          <c:yVal>
            <c:numRef>
              <c:f>vjtj!$E$58:$E$59</c:f>
              <c:numCache>
                <c:formatCode>0.000</c:formatCode>
                <c:ptCount val="2"/>
                <c:pt idx="0">
                  <c:v>-1.0541809494657326</c:v>
                </c:pt>
                <c:pt idx="1">
                  <c:v>1.0541809494657326</c:v>
                </c:pt>
              </c:numCache>
            </c:numRef>
          </c:yVal>
        </c:ser>
        <c:dLbls/>
        <c:axId val="107318656"/>
        <c:axId val="107349120"/>
      </c:scatterChart>
      <c:valAx>
        <c:axId val="107318656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349120"/>
        <c:crosses val="autoZero"/>
        <c:crossBetween val="midCat"/>
        <c:majorUnit val="5"/>
        <c:minorUnit val="5"/>
      </c:valAx>
      <c:valAx>
        <c:axId val="107349120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318656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vjtj!$D$56:$D$57</c:f>
              <c:numCache>
                <c:formatCode>0.000</c:formatCode>
                <c:ptCount val="2"/>
                <c:pt idx="0">
                  <c:v>-1.4302197619345858</c:v>
                </c:pt>
                <c:pt idx="1">
                  <c:v>1.4302197619345858</c:v>
                </c:pt>
              </c:numCache>
            </c:numRef>
          </c:xVal>
          <c:yVal>
            <c:numRef>
              <c:f>vjtj!$D$58:$D$59</c:f>
              <c:numCache>
                <c:formatCode>0.000</c:formatCode>
                <c:ptCount val="2"/>
                <c:pt idx="0">
                  <c:v>-1.3019826921176021</c:v>
                </c:pt>
                <c:pt idx="1">
                  <c:v>1.3019826921176021</c:v>
                </c:pt>
              </c:numCache>
            </c:numRef>
          </c:yVal>
        </c:ser>
        <c:dLbls/>
        <c:axId val="107385600"/>
        <c:axId val="107387136"/>
      </c:scatterChart>
      <c:valAx>
        <c:axId val="107385600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387136"/>
        <c:crosses val="autoZero"/>
        <c:crossBetween val="midCat"/>
        <c:majorUnit val="5"/>
        <c:minorUnit val="5"/>
      </c:valAx>
      <c:valAx>
        <c:axId val="107387136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38560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vjtj!$C$56:$C$57</c:f>
              <c:numCache>
                <c:formatCode>0.000</c:formatCode>
                <c:ptCount val="2"/>
                <c:pt idx="0">
                  <c:v>-0.74352783615759044</c:v>
                </c:pt>
                <c:pt idx="1">
                  <c:v>0.74352783615759044</c:v>
                </c:pt>
              </c:numCache>
            </c:numRef>
          </c:xVal>
          <c:yVal>
            <c:numRef>
              <c:f>vjtj!$C$58:$C$59</c:f>
              <c:numCache>
                <c:formatCode>0.000</c:formatCode>
                <c:ptCount val="2"/>
                <c:pt idx="0">
                  <c:v>-1.4115885704303304</c:v>
                </c:pt>
                <c:pt idx="1">
                  <c:v>1.4115885704303304</c:v>
                </c:pt>
              </c:numCache>
            </c:numRef>
          </c:yVal>
        </c:ser>
        <c:dLbls/>
        <c:axId val="107415424"/>
        <c:axId val="107416960"/>
      </c:scatterChart>
      <c:valAx>
        <c:axId val="107415424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416960"/>
        <c:crosses val="autoZero"/>
        <c:crossBetween val="midCat"/>
        <c:majorUnit val="5"/>
        <c:minorUnit val="5"/>
      </c:valAx>
      <c:valAx>
        <c:axId val="107416960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415424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vjtj!$B$51:$B$52</c:f>
              <c:numCache>
                <c:formatCode>0.000</c:formatCode>
                <c:ptCount val="2"/>
                <c:pt idx="0">
                  <c:v>-0.92701615007890814</c:v>
                </c:pt>
                <c:pt idx="1">
                  <c:v>0.92701615007890814</c:v>
                </c:pt>
              </c:numCache>
            </c:numRef>
          </c:xVal>
          <c:yVal>
            <c:numRef>
              <c:f>vjtj!$B$53:$B$54</c:f>
              <c:numCache>
                <c:formatCode>0.000</c:formatCode>
                <c:ptCount val="2"/>
                <c:pt idx="0">
                  <c:v>-0.16597160318474766</c:v>
                </c:pt>
                <c:pt idx="1">
                  <c:v>0.16597160318474766</c:v>
                </c:pt>
              </c:numCache>
            </c:numRef>
          </c:yVal>
        </c:ser>
        <c:dLbls/>
        <c:axId val="107441152"/>
        <c:axId val="107442944"/>
      </c:scatterChart>
      <c:valAx>
        <c:axId val="107441152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442944"/>
        <c:crosses val="autoZero"/>
        <c:crossBetween val="midCat"/>
        <c:majorUnit val="5"/>
        <c:minorUnit val="5"/>
      </c:valAx>
      <c:valAx>
        <c:axId val="10744294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441152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7.5301990759926968E-2"/>
          <c:y val="4.3591426071741039E-2"/>
          <c:w val="0.86013660573130102"/>
          <c:h val="0.9128171478565178"/>
        </c:manualLayout>
      </c:layout>
      <c:scatterChart>
        <c:scatterStyle val="lineMarker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vjtj!$B$56:$B$57</c:f>
              <c:numCache>
                <c:formatCode>0.000</c:formatCode>
                <c:ptCount val="2"/>
                <c:pt idx="0">
                  <c:v>-0.61390629054816714</c:v>
                </c:pt>
                <c:pt idx="1">
                  <c:v>0.61390629054816714</c:v>
                </c:pt>
              </c:numCache>
            </c:numRef>
          </c:xVal>
          <c:yVal>
            <c:numRef>
              <c:f>vjtj!$B$58:$B$59</c:f>
              <c:numCache>
                <c:formatCode>0.000</c:formatCode>
                <c:ptCount val="2"/>
                <c:pt idx="0">
                  <c:v>-0.69614142905130461</c:v>
                </c:pt>
                <c:pt idx="1">
                  <c:v>0.69614142905130461</c:v>
                </c:pt>
              </c:numCache>
            </c:numRef>
          </c:yVal>
        </c:ser>
        <c:dLbls/>
        <c:axId val="107557248"/>
        <c:axId val="107558784"/>
      </c:scatterChart>
      <c:valAx>
        <c:axId val="107557248"/>
        <c:scaling>
          <c:orientation val="minMax"/>
          <c:max val="2"/>
          <c:min val="-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558784"/>
        <c:crosses val="autoZero"/>
        <c:crossBetween val="midCat"/>
        <c:majorUnit val="5"/>
        <c:minorUnit val="5"/>
      </c:valAx>
      <c:valAx>
        <c:axId val="107558784"/>
        <c:scaling>
          <c:orientation val="minMax"/>
          <c:max val="2"/>
          <c:min val="-2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none"/>
        <c:crossAx val="10755724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</c:chart>
  <c:spPr>
    <a:blipFill>
      <a:blip xmlns:r="http://schemas.openxmlformats.org/officeDocument/2006/relationships" r:embed="rId1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Het weer in Eindhoven 2016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 volgens het KNMI</a:t>
            </a:r>
          </a:p>
        </c:rich>
      </c:tx>
      <c:layout>
        <c:manualLayout>
          <c:xMode val="edge"/>
          <c:yMode val="edge"/>
          <c:x val="0.11685625646328854"/>
          <c:y val="8.1355932203389839E-2"/>
        </c:manualLayout>
      </c:layout>
      <c:spPr>
        <a:solidFill>
          <a:srgbClr val="C0C0C0"/>
        </a:solidFill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41"/>
          <c:h val="0.86527301036522974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KNMI!$J$4:$J$369</c:f>
              <c:numCache>
                <c:formatCode>0.0</c:formatCode>
                <c:ptCount val="366"/>
                <c:pt idx="0">
                  <c:v>0</c:v>
                </c:pt>
                <c:pt idx="1">
                  <c:v>5.7</c:v>
                </c:pt>
                <c:pt idx="2">
                  <c:v>11.1</c:v>
                </c:pt>
                <c:pt idx="3">
                  <c:v>3.7</c:v>
                </c:pt>
                <c:pt idx="4">
                  <c:v>0.7</c:v>
                </c:pt>
                <c:pt idx="5">
                  <c:v>1.6</c:v>
                </c:pt>
                <c:pt idx="6">
                  <c:v>9</c:v>
                </c:pt>
                <c:pt idx="7">
                  <c:v>0</c:v>
                </c:pt>
                <c:pt idx="8">
                  <c:v>0</c:v>
                </c:pt>
                <c:pt idx="9">
                  <c:v>0.8</c:v>
                </c:pt>
                <c:pt idx="10">
                  <c:v>2.9</c:v>
                </c:pt>
                <c:pt idx="11">
                  <c:v>4.3</c:v>
                </c:pt>
                <c:pt idx="12">
                  <c:v>5.6</c:v>
                </c:pt>
                <c:pt idx="13">
                  <c:v>6.1</c:v>
                </c:pt>
                <c:pt idx="14">
                  <c:v>0.3</c:v>
                </c:pt>
                <c:pt idx="15">
                  <c:v>1.4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5.8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1.3</c:v>
                </c:pt>
                <c:pt idx="26">
                  <c:v>7.8</c:v>
                </c:pt>
                <c:pt idx="27">
                  <c:v>1.5</c:v>
                </c:pt>
                <c:pt idx="28">
                  <c:v>2</c:v>
                </c:pt>
                <c:pt idx="29">
                  <c:v>18.7</c:v>
                </c:pt>
                <c:pt idx="30">
                  <c:v>4.2</c:v>
                </c:pt>
                <c:pt idx="31">
                  <c:v>2.7</c:v>
                </c:pt>
                <c:pt idx="32">
                  <c:v>3.4</c:v>
                </c:pt>
                <c:pt idx="33">
                  <c:v>2.4</c:v>
                </c:pt>
                <c:pt idx="34">
                  <c:v>5.4</c:v>
                </c:pt>
                <c:pt idx="35">
                  <c:v>0.6</c:v>
                </c:pt>
                <c:pt idx="36">
                  <c:v>0</c:v>
                </c:pt>
                <c:pt idx="37">
                  <c:v>1.2</c:v>
                </c:pt>
                <c:pt idx="38">
                  <c:v>8.1</c:v>
                </c:pt>
                <c:pt idx="39">
                  <c:v>19.3</c:v>
                </c:pt>
                <c:pt idx="40">
                  <c:v>4.9000000000000004</c:v>
                </c:pt>
                <c:pt idx="41">
                  <c:v>0</c:v>
                </c:pt>
                <c:pt idx="42">
                  <c:v>0</c:v>
                </c:pt>
                <c:pt idx="43">
                  <c:v>1.8</c:v>
                </c:pt>
                <c:pt idx="44">
                  <c:v>7.1</c:v>
                </c:pt>
                <c:pt idx="45">
                  <c:v>2.5</c:v>
                </c:pt>
                <c:pt idx="46">
                  <c:v>0</c:v>
                </c:pt>
                <c:pt idx="47">
                  <c:v>0</c:v>
                </c:pt>
                <c:pt idx="48">
                  <c:v>0.1</c:v>
                </c:pt>
                <c:pt idx="49">
                  <c:v>1.1000000000000001</c:v>
                </c:pt>
                <c:pt idx="50">
                  <c:v>12</c:v>
                </c:pt>
                <c:pt idx="51">
                  <c:v>0.9</c:v>
                </c:pt>
                <c:pt idx="52">
                  <c:v>18.3</c:v>
                </c:pt>
                <c:pt idx="53">
                  <c:v>3.1</c:v>
                </c:pt>
                <c:pt idx="54">
                  <c:v>0</c:v>
                </c:pt>
                <c:pt idx="55">
                  <c:v>0.1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3.9</c:v>
                </c:pt>
                <c:pt idx="61">
                  <c:v>11.7</c:v>
                </c:pt>
                <c:pt idx="62">
                  <c:v>0</c:v>
                </c:pt>
                <c:pt idx="63">
                  <c:v>13.6</c:v>
                </c:pt>
                <c:pt idx="64">
                  <c:v>0</c:v>
                </c:pt>
                <c:pt idx="65">
                  <c:v>3.3</c:v>
                </c:pt>
                <c:pt idx="66">
                  <c:v>0.3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0.5</c:v>
                </c:pt>
                <c:pt idx="81">
                  <c:v>0.6</c:v>
                </c:pt>
                <c:pt idx="82">
                  <c:v>0</c:v>
                </c:pt>
                <c:pt idx="83">
                  <c:v>0.3</c:v>
                </c:pt>
                <c:pt idx="84">
                  <c:v>5.7</c:v>
                </c:pt>
                <c:pt idx="85">
                  <c:v>0</c:v>
                </c:pt>
                <c:pt idx="86">
                  <c:v>7.6</c:v>
                </c:pt>
                <c:pt idx="87">
                  <c:v>2.9</c:v>
                </c:pt>
                <c:pt idx="88">
                  <c:v>1.2</c:v>
                </c:pt>
                <c:pt idx="89">
                  <c:v>0.5</c:v>
                </c:pt>
                <c:pt idx="90">
                  <c:v>0.4</c:v>
                </c:pt>
                <c:pt idx="91">
                  <c:v>0</c:v>
                </c:pt>
                <c:pt idx="92">
                  <c:v>0</c:v>
                </c:pt>
                <c:pt idx="93">
                  <c:v>0.2</c:v>
                </c:pt>
                <c:pt idx="94">
                  <c:v>0.5</c:v>
                </c:pt>
                <c:pt idx="95">
                  <c:v>3.2</c:v>
                </c:pt>
                <c:pt idx="96">
                  <c:v>0.7</c:v>
                </c:pt>
                <c:pt idx="97">
                  <c:v>2.9</c:v>
                </c:pt>
                <c:pt idx="98">
                  <c:v>2.5</c:v>
                </c:pt>
                <c:pt idx="99">
                  <c:v>0</c:v>
                </c:pt>
                <c:pt idx="100">
                  <c:v>1.3</c:v>
                </c:pt>
                <c:pt idx="101">
                  <c:v>4.8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13.7</c:v>
                </c:pt>
                <c:pt idx="106">
                  <c:v>0</c:v>
                </c:pt>
                <c:pt idx="107">
                  <c:v>2.4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0.6</c:v>
                </c:pt>
                <c:pt idx="114">
                  <c:v>3.3</c:v>
                </c:pt>
                <c:pt idx="115">
                  <c:v>5.6</c:v>
                </c:pt>
                <c:pt idx="116">
                  <c:v>2.8</c:v>
                </c:pt>
                <c:pt idx="117">
                  <c:v>8.3000000000000007</c:v>
                </c:pt>
                <c:pt idx="118">
                  <c:v>1.4</c:v>
                </c:pt>
                <c:pt idx="119">
                  <c:v>0.7</c:v>
                </c:pt>
                <c:pt idx="120">
                  <c:v>0</c:v>
                </c:pt>
                <c:pt idx="121">
                  <c:v>0</c:v>
                </c:pt>
                <c:pt idx="122">
                  <c:v>0.3</c:v>
                </c:pt>
                <c:pt idx="123">
                  <c:v>1.9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0.3</c:v>
                </c:pt>
                <c:pt idx="136">
                  <c:v>0</c:v>
                </c:pt>
                <c:pt idx="137">
                  <c:v>0</c:v>
                </c:pt>
                <c:pt idx="138">
                  <c:v>3.6</c:v>
                </c:pt>
                <c:pt idx="139">
                  <c:v>1.6</c:v>
                </c:pt>
                <c:pt idx="140">
                  <c:v>1.8</c:v>
                </c:pt>
                <c:pt idx="141">
                  <c:v>0</c:v>
                </c:pt>
                <c:pt idx="142">
                  <c:v>3.3</c:v>
                </c:pt>
                <c:pt idx="143">
                  <c:v>20.9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1.1000000000000001</c:v>
                </c:pt>
                <c:pt idx="150">
                  <c:v>30.2</c:v>
                </c:pt>
                <c:pt idx="151">
                  <c:v>0</c:v>
                </c:pt>
                <c:pt idx="152">
                  <c:v>18.3</c:v>
                </c:pt>
                <c:pt idx="153">
                  <c:v>1.3</c:v>
                </c:pt>
                <c:pt idx="154">
                  <c:v>0</c:v>
                </c:pt>
                <c:pt idx="155">
                  <c:v>15.2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22.8</c:v>
                </c:pt>
                <c:pt idx="164">
                  <c:v>41.5</c:v>
                </c:pt>
                <c:pt idx="165">
                  <c:v>1.5</c:v>
                </c:pt>
                <c:pt idx="166">
                  <c:v>21.3</c:v>
                </c:pt>
                <c:pt idx="167">
                  <c:v>0.7</c:v>
                </c:pt>
                <c:pt idx="168">
                  <c:v>3.7</c:v>
                </c:pt>
                <c:pt idx="169">
                  <c:v>5.4</c:v>
                </c:pt>
                <c:pt idx="170">
                  <c:v>0.1</c:v>
                </c:pt>
                <c:pt idx="171">
                  <c:v>13.2</c:v>
                </c:pt>
                <c:pt idx="172">
                  <c:v>3.8</c:v>
                </c:pt>
                <c:pt idx="173">
                  <c:v>0</c:v>
                </c:pt>
                <c:pt idx="174">
                  <c:v>30.1</c:v>
                </c:pt>
                <c:pt idx="175">
                  <c:v>2</c:v>
                </c:pt>
                <c:pt idx="176">
                  <c:v>4.7</c:v>
                </c:pt>
                <c:pt idx="177">
                  <c:v>5.2</c:v>
                </c:pt>
                <c:pt idx="178">
                  <c:v>1.3</c:v>
                </c:pt>
                <c:pt idx="179">
                  <c:v>5.3</c:v>
                </c:pt>
                <c:pt idx="180">
                  <c:v>6.6</c:v>
                </c:pt>
                <c:pt idx="181">
                  <c:v>2.5</c:v>
                </c:pt>
                <c:pt idx="182">
                  <c:v>15.5</c:v>
                </c:pt>
                <c:pt idx="183">
                  <c:v>1.4</c:v>
                </c:pt>
                <c:pt idx="184">
                  <c:v>1.1000000000000001</c:v>
                </c:pt>
                <c:pt idx="185">
                  <c:v>0</c:v>
                </c:pt>
                <c:pt idx="186">
                  <c:v>0.5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6.4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2.2999999999999998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8.1</c:v>
                </c:pt>
                <c:pt idx="204">
                  <c:v>0.5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3.5</c:v>
                </c:pt>
                <c:pt idx="210">
                  <c:v>3.1</c:v>
                </c:pt>
                <c:pt idx="211">
                  <c:v>0</c:v>
                </c:pt>
                <c:pt idx="212">
                  <c:v>2.5</c:v>
                </c:pt>
                <c:pt idx="213">
                  <c:v>3.5</c:v>
                </c:pt>
                <c:pt idx="214">
                  <c:v>13.5</c:v>
                </c:pt>
                <c:pt idx="215">
                  <c:v>14.6</c:v>
                </c:pt>
                <c:pt idx="216">
                  <c:v>0</c:v>
                </c:pt>
                <c:pt idx="217">
                  <c:v>0.9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3.5</c:v>
                </c:pt>
                <c:pt idx="222">
                  <c:v>3.6</c:v>
                </c:pt>
                <c:pt idx="223">
                  <c:v>3.7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</c:v>
                </c:pt>
                <c:pt idx="234">
                  <c:v>1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2.9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0.7</c:v>
                </c:pt>
                <c:pt idx="246">
                  <c:v>0</c:v>
                </c:pt>
                <c:pt idx="247">
                  <c:v>7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7.3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1.2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1.9</c:v>
                </c:pt>
                <c:pt idx="273">
                  <c:v>0</c:v>
                </c:pt>
                <c:pt idx="274">
                  <c:v>2.4</c:v>
                </c:pt>
                <c:pt idx="275">
                  <c:v>4.0999999999999996</c:v>
                </c:pt>
                <c:pt idx="276">
                  <c:v>0.8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0.3</c:v>
                </c:pt>
                <c:pt idx="283">
                  <c:v>0</c:v>
                </c:pt>
                <c:pt idx="284">
                  <c:v>0</c:v>
                </c:pt>
                <c:pt idx="285">
                  <c:v>1.1000000000000001</c:v>
                </c:pt>
                <c:pt idx="286">
                  <c:v>0.1</c:v>
                </c:pt>
                <c:pt idx="287">
                  <c:v>4.7</c:v>
                </c:pt>
                <c:pt idx="288">
                  <c:v>5.2</c:v>
                </c:pt>
                <c:pt idx="289">
                  <c:v>0</c:v>
                </c:pt>
                <c:pt idx="290">
                  <c:v>0</c:v>
                </c:pt>
                <c:pt idx="291">
                  <c:v>8.1</c:v>
                </c:pt>
                <c:pt idx="292">
                  <c:v>6.6</c:v>
                </c:pt>
                <c:pt idx="293">
                  <c:v>0.7</c:v>
                </c:pt>
                <c:pt idx="294">
                  <c:v>0.6</c:v>
                </c:pt>
                <c:pt idx="295">
                  <c:v>0</c:v>
                </c:pt>
                <c:pt idx="296">
                  <c:v>0.1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0.1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5.3</c:v>
                </c:pt>
                <c:pt idx="307">
                  <c:v>0.1</c:v>
                </c:pt>
                <c:pt idx="308">
                  <c:v>0.5</c:v>
                </c:pt>
                <c:pt idx="309">
                  <c:v>1.4</c:v>
                </c:pt>
                <c:pt idx="310">
                  <c:v>0.8</c:v>
                </c:pt>
                <c:pt idx="311">
                  <c:v>1</c:v>
                </c:pt>
                <c:pt idx="312">
                  <c:v>0.4</c:v>
                </c:pt>
                <c:pt idx="313">
                  <c:v>9.3000000000000007</c:v>
                </c:pt>
                <c:pt idx="314">
                  <c:v>11.2</c:v>
                </c:pt>
                <c:pt idx="315">
                  <c:v>0.3</c:v>
                </c:pt>
                <c:pt idx="316">
                  <c:v>0</c:v>
                </c:pt>
                <c:pt idx="317">
                  <c:v>2.5</c:v>
                </c:pt>
                <c:pt idx="318">
                  <c:v>3.5</c:v>
                </c:pt>
                <c:pt idx="319">
                  <c:v>3.7</c:v>
                </c:pt>
                <c:pt idx="320">
                  <c:v>16.5</c:v>
                </c:pt>
                <c:pt idx="321">
                  <c:v>12.6</c:v>
                </c:pt>
                <c:pt idx="322">
                  <c:v>12</c:v>
                </c:pt>
                <c:pt idx="323">
                  <c:v>0.2</c:v>
                </c:pt>
                <c:pt idx="324">
                  <c:v>5.3</c:v>
                </c:pt>
                <c:pt idx="325">
                  <c:v>2.9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0.8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2.6</c:v>
                </c:pt>
                <c:pt idx="346">
                  <c:v>0</c:v>
                </c:pt>
                <c:pt idx="347">
                  <c:v>1.3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3.7</c:v>
                </c:pt>
                <c:pt idx="356">
                  <c:v>7.3</c:v>
                </c:pt>
                <c:pt idx="357">
                  <c:v>0.6</c:v>
                </c:pt>
                <c:pt idx="358">
                  <c:v>1.6</c:v>
                </c:pt>
                <c:pt idx="359">
                  <c:v>0.6</c:v>
                </c:pt>
                <c:pt idx="360">
                  <c:v>2.7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</c:ser>
        <c:dLbls/>
        <c:axId val="133998080"/>
        <c:axId val="133999616"/>
      </c:barChart>
      <c:lineChart>
        <c:grouping val="standard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KNMI!$E$4:$E$369</c:f>
              <c:numCache>
                <c:formatCode>0.0</c:formatCode>
                <c:ptCount val="366"/>
                <c:pt idx="0">
                  <c:v>5.5</c:v>
                </c:pt>
                <c:pt idx="1">
                  <c:v>6.6</c:v>
                </c:pt>
                <c:pt idx="2">
                  <c:v>7</c:v>
                </c:pt>
                <c:pt idx="3">
                  <c:v>6.4</c:v>
                </c:pt>
                <c:pt idx="4">
                  <c:v>7</c:v>
                </c:pt>
                <c:pt idx="5">
                  <c:v>6.2</c:v>
                </c:pt>
                <c:pt idx="6">
                  <c:v>6</c:v>
                </c:pt>
                <c:pt idx="7">
                  <c:v>4.2</c:v>
                </c:pt>
                <c:pt idx="8">
                  <c:v>5.9</c:v>
                </c:pt>
                <c:pt idx="9">
                  <c:v>6.9</c:v>
                </c:pt>
                <c:pt idx="10">
                  <c:v>4.9000000000000004</c:v>
                </c:pt>
                <c:pt idx="11">
                  <c:v>5.9</c:v>
                </c:pt>
                <c:pt idx="12">
                  <c:v>4.5999999999999996</c:v>
                </c:pt>
                <c:pt idx="13">
                  <c:v>3.3</c:v>
                </c:pt>
                <c:pt idx="14">
                  <c:v>2.5</c:v>
                </c:pt>
                <c:pt idx="15">
                  <c:v>1.9</c:v>
                </c:pt>
                <c:pt idx="16">
                  <c:v>-1.4</c:v>
                </c:pt>
                <c:pt idx="17">
                  <c:v>-3.4</c:v>
                </c:pt>
                <c:pt idx="18">
                  <c:v>-3.7</c:v>
                </c:pt>
                <c:pt idx="19">
                  <c:v>0.1</c:v>
                </c:pt>
                <c:pt idx="20">
                  <c:v>0.2</c:v>
                </c:pt>
                <c:pt idx="21">
                  <c:v>0.9</c:v>
                </c:pt>
                <c:pt idx="22">
                  <c:v>6.1</c:v>
                </c:pt>
                <c:pt idx="23">
                  <c:v>7.3</c:v>
                </c:pt>
                <c:pt idx="24">
                  <c:v>11.1</c:v>
                </c:pt>
                <c:pt idx="25">
                  <c:v>10.1</c:v>
                </c:pt>
                <c:pt idx="26">
                  <c:v>10.7</c:v>
                </c:pt>
                <c:pt idx="27">
                  <c:v>5.8</c:v>
                </c:pt>
                <c:pt idx="28">
                  <c:v>8.1</c:v>
                </c:pt>
                <c:pt idx="29">
                  <c:v>6.4</c:v>
                </c:pt>
                <c:pt idx="30">
                  <c:v>7</c:v>
                </c:pt>
                <c:pt idx="31">
                  <c:v>11.5</c:v>
                </c:pt>
                <c:pt idx="32">
                  <c:v>8.5</c:v>
                </c:pt>
                <c:pt idx="33">
                  <c:v>4.3</c:v>
                </c:pt>
                <c:pt idx="34">
                  <c:v>4.7</c:v>
                </c:pt>
                <c:pt idx="35">
                  <c:v>8.5</c:v>
                </c:pt>
                <c:pt idx="36">
                  <c:v>9.8000000000000007</c:v>
                </c:pt>
                <c:pt idx="37">
                  <c:v>8.6999999999999993</c:v>
                </c:pt>
                <c:pt idx="38">
                  <c:v>8.1999999999999993</c:v>
                </c:pt>
                <c:pt idx="39">
                  <c:v>4.8</c:v>
                </c:pt>
                <c:pt idx="40">
                  <c:v>4.4000000000000004</c:v>
                </c:pt>
                <c:pt idx="41">
                  <c:v>3.2</c:v>
                </c:pt>
                <c:pt idx="42">
                  <c:v>2.9</c:v>
                </c:pt>
                <c:pt idx="43">
                  <c:v>2.1</c:v>
                </c:pt>
                <c:pt idx="44">
                  <c:v>1.4</c:v>
                </c:pt>
                <c:pt idx="45">
                  <c:v>1.9</c:v>
                </c:pt>
                <c:pt idx="46">
                  <c:v>-0.2</c:v>
                </c:pt>
                <c:pt idx="47">
                  <c:v>-0.3</c:v>
                </c:pt>
                <c:pt idx="48">
                  <c:v>2.2000000000000002</c:v>
                </c:pt>
                <c:pt idx="49">
                  <c:v>3.8</c:v>
                </c:pt>
                <c:pt idx="50">
                  <c:v>8.3000000000000007</c:v>
                </c:pt>
                <c:pt idx="51">
                  <c:v>11.7</c:v>
                </c:pt>
                <c:pt idx="52">
                  <c:v>6.7</c:v>
                </c:pt>
                <c:pt idx="53">
                  <c:v>3.8</c:v>
                </c:pt>
                <c:pt idx="54">
                  <c:v>1.3</c:v>
                </c:pt>
                <c:pt idx="55">
                  <c:v>0.4</c:v>
                </c:pt>
                <c:pt idx="56">
                  <c:v>2.6</c:v>
                </c:pt>
                <c:pt idx="57">
                  <c:v>2.8</c:v>
                </c:pt>
                <c:pt idx="58">
                  <c:v>2.2000000000000002</c:v>
                </c:pt>
                <c:pt idx="59">
                  <c:v>1.4</c:v>
                </c:pt>
                <c:pt idx="60">
                  <c:v>1.5</c:v>
                </c:pt>
                <c:pt idx="61">
                  <c:v>5.7</c:v>
                </c:pt>
                <c:pt idx="62">
                  <c:v>3.3</c:v>
                </c:pt>
                <c:pt idx="63">
                  <c:v>2</c:v>
                </c:pt>
                <c:pt idx="64">
                  <c:v>0.9</c:v>
                </c:pt>
                <c:pt idx="65">
                  <c:v>2.5</c:v>
                </c:pt>
                <c:pt idx="66">
                  <c:v>2.1</c:v>
                </c:pt>
                <c:pt idx="67">
                  <c:v>2.5</c:v>
                </c:pt>
                <c:pt idx="68">
                  <c:v>5.0999999999999996</c:v>
                </c:pt>
                <c:pt idx="69">
                  <c:v>4.5999999999999996</c:v>
                </c:pt>
                <c:pt idx="70">
                  <c:v>4.5</c:v>
                </c:pt>
                <c:pt idx="71">
                  <c:v>3.1</c:v>
                </c:pt>
                <c:pt idx="72">
                  <c:v>3.9</c:v>
                </c:pt>
                <c:pt idx="73">
                  <c:v>3.6</c:v>
                </c:pt>
                <c:pt idx="74">
                  <c:v>3.7</c:v>
                </c:pt>
                <c:pt idx="75">
                  <c:v>5.0999999999999996</c:v>
                </c:pt>
                <c:pt idx="76">
                  <c:v>5.2</c:v>
                </c:pt>
                <c:pt idx="77">
                  <c:v>4.4000000000000004</c:v>
                </c:pt>
                <c:pt idx="78">
                  <c:v>5.9</c:v>
                </c:pt>
                <c:pt idx="79">
                  <c:v>7</c:v>
                </c:pt>
                <c:pt idx="80">
                  <c:v>7.1</c:v>
                </c:pt>
                <c:pt idx="81">
                  <c:v>7.2</c:v>
                </c:pt>
                <c:pt idx="82">
                  <c:v>7.8</c:v>
                </c:pt>
                <c:pt idx="83">
                  <c:v>7.7</c:v>
                </c:pt>
                <c:pt idx="84">
                  <c:v>6.5</c:v>
                </c:pt>
                <c:pt idx="85">
                  <c:v>9.6</c:v>
                </c:pt>
                <c:pt idx="86">
                  <c:v>9.6</c:v>
                </c:pt>
                <c:pt idx="87">
                  <c:v>9.8000000000000007</c:v>
                </c:pt>
                <c:pt idx="88">
                  <c:v>8.3000000000000007</c:v>
                </c:pt>
                <c:pt idx="89">
                  <c:v>8.9</c:v>
                </c:pt>
                <c:pt idx="90">
                  <c:v>8.1999999999999993</c:v>
                </c:pt>
                <c:pt idx="91">
                  <c:v>7.9</c:v>
                </c:pt>
                <c:pt idx="92">
                  <c:v>11.4</c:v>
                </c:pt>
                <c:pt idx="93">
                  <c:v>16.5</c:v>
                </c:pt>
                <c:pt idx="94">
                  <c:v>13.3</c:v>
                </c:pt>
                <c:pt idx="95">
                  <c:v>10.4</c:v>
                </c:pt>
                <c:pt idx="96">
                  <c:v>9</c:v>
                </c:pt>
                <c:pt idx="97">
                  <c:v>6.8</c:v>
                </c:pt>
                <c:pt idx="98">
                  <c:v>7.1</c:v>
                </c:pt>
                <c:pt idx="99">
                  <c:v>9.8000000000000007</c:v>
                </c:pt>
                <c:pt idx="100">
                  <c:v>11.4</c:v>
                </c:pt>
                <c:pt idx="101">
                  <c:v>14.6</c:v>
                </c:pt>
                <c:pt idx="102">
                  <c:v>11</c:v>
                </c:pt>
                <c:pt idx="103">
                  <c:v>8.5</c:v>
                </c:pt>
                <c:pt idx="104">
                  <c:v>11.1</c:v>
                </c:pt>
                <c:pt idx="105">
                  <c:v>11.5</c:v>
                </c:pt>
                <c:pt idx="106">
                  <c:v>8.9</c:v>
                </c:pt>
                <c:pt idx="107">
                  <c:v>6.2</c:v>
                </c:pt>
                <c:pt idx="108">
                  <c:v>7.7</c:v>
                </c:pt>
                <c:pt idx="109">
                  <c:v>9.6</c:v>
                </c:pt>
                <c:pt idx="110">
                  <c:v>8.6999999999999993</c:v>
                </c:pt>
                <c:pt idx="111">
                  <c:v>12</c:v>
                </c:pt>
                <c:pt idx="112">
                  <c:v>10.1</c:v>
                </c:pt>
                <c:pt idx="113">
                  <c:v>6.3</c:v>
                </c:pt>
                <c:pt idx="114">
                  <c:v>4.2</c:v>
                </c:pt>
                <c:pt idx="115">
                  <c:v>4.5999999999999996</c:v>
                </c:pt>
                <c:pt idx="116">
                  <c:v>4.3</c:v>
                </c:pt>
                <c:pt idx="117">
                  <c:v>5.5</c:v>
                </c:pt>
                <c:pt idx="118">
                  <c:v>5.4</c:v>
                </c:pt>
                <c:pt idx="119">
                  <c:v>7.7</c:v>
                </c:pt>
                <c:pt idx="120">
                  <c:v>8.4</c:v>
                </c:pt>
                <c:pt idx="121">
                  <c:v>8.5</c:v>
                </c:pt>
                <c:pt idx="122">
                  <c:v>11.9</c:v>
                </c:pt>
                <c:pt idx="123">
                  <c:v>10.1</c:v>
                </c:pt>
                <c:pt idx="124">
                  <c:v>10.6</c:v>
                </c:pt>
                <c:pt idx="125">
                  <c:v>14.4</c:v>
                </c:pt>
                <c:pt idx="126">
                  <c:v>17.7</c:v>
                </c:pt>
                <c:pt idx="127">
                  <c:v>20.3</c:v>
                </c:pt>
                <c:pt idx="128">
                  <c:v>21.4</c:v>
                </c:pt>
                <c:pt idx="129">
                  <c:v>21.3</c:v>
                </c:pt>
                <c:pt idx="130">
                  <c:v>18.600000000000001</c:v>
                </c:pt>
                <c:pt idx="131">
                  <c:v>20.9</c:v>
                </c:pt>
                <c:pt idx="132">
                  <c:v>20.3</c:v>
                </c:pt>
                <c:pt idx="133">
                  <c:v>16.899999999999999</c:v>
                </c:pt>
                <c:pt idx="134">
                  <c:v>9.3000000000000007</c:v>
                </c:pt>
                <c:pt idx="135">
                  <c:v>8.4</c:v>
                </c:pt>
                <c:pt idx="136">
                  <c:v>8.9</c:v>
                </c:pt>
                <c:pt idx="137">
                  <c:v>13.2</c:v>
                </c:pt>
                <c:pt idx="138">
                  <c:v>13.7</c:v>
                </c:pt>
                <c:pt idx="139">
                  <c:v>13.6</c:v>
                </c:pt>
                <c:pt idx="140">
                  <c:v>14.2</c:v>
                </c:pt>
                <c:pt idx="141">
                  <c:v>18.7</c:v>
                </c:pt>
                <c:pt idx="142">
                  <c:v>17</c:v>
                </c:pt>
                <c:pt idx="143">
                  <c:v>11.8</c:v>
                </c:pt>
                <c:pt idx="144">
                  <c:v>11.4</c:v>
                </c:pt>
                <c:pt idx="145">
                  <c:v>11.4</c:v>
                </c:pt>
                <c:pt idx="146">
                  <c:v>15.6</c:v>
                </c:pt>
                <c:pt idx="147">
                  <c:v>17.399999999999999</c:v>
                </c:pt>
                <c:pt idx="148">
                  <c:v>19</c:v>
                </c:pt>
                <c:pt idx="149">
                  <c:v>16.899999999999999</c:v>
                </c:pt>
                <c:pt idx="150">
                  <c:v>16.2</c:v>
                </c:pt>
                <c:pt idx="151">
                  <c:v>17.100000000000001</c:v>
                </c:pt>
                <c:pt idx="152">
                  <c:v>17.3</c:v>
                </c:pt>
                <c:pt idx="153">
                  <c:v>17.100000000000001</c:v>
                </c:pt>
                <c:pt idx="154">
                  <c:v>17</c:v>
                </c:pt>
                <c:pt idx="155">
                  <c:v>17.8</c:v>
                </c:pt>
                <c:pt idx="156">
                  <c:v>20.6</c:v>
                </c:pt>
                <c:pt idx="157">
                  <c:v>20.7</c:v>
                </c:pt>
                <c:pt idx="158">
                  <c:v>20.7</c:v>
                </c:pt>
                <c:pt idx="159">
                  <c:v>18</c:v>
                </c:pt>
                <c:pt idx="160">
                  <c:v>16.2</c:v>
                </c:pt>
                <c:pt idx="161">
                  <c:v>16.899999999999999</c:v>
                </c:pt>
                <c:pt idx="162">
                  <c:v>18.2</c:v>
                </c:pt>
                <c:pt idx="163">
                  <c:v>17.2</c:v>
                </c:pt>
                <c:pt idx="164">
                  <c:v>15.4</c:v>
                </c:pt>
                <c:pt idx="165">
                  <c:v>15.8</c:v>
                </c:pt>
                <c:pt idx="166">
                  <c:v>14.8</c:v>
                </c:pt>
                <c:pt idx="167">
                  <c:v>15.1</c:v>
                </c:pt>
                <c:pt idx="168">
                  <c:v>15.6</c:v>
                </c:pt>
                <c:pt idx="169">
                  <c:v>14.5</c:v>
                </c:pt>
                <c:pt idx="170">
                  <c:v>15</c:v>
                </c:pt>
                <c:pt idx="171">
                  <c:v>15.8</c:v>
                </c:pt>
                <c:pt idx="172">
                  <c:v>17.5</c:v>
                </c:pt>
                <c:pt idx="173">
                  <c:v>21.3</c:v>
                </c:pt>
                <c:pt idx="174">
                  <c:v>24.6</c:v>
                </c:pt>
                <c:pt idx="175">
                  <c:v>20.3</c:v>
                </c:pt>
                <c:pt idx="176">
                  <c:v>15.4</c:v>
                </c:pt>
                <c:pt idx="177">
                  <c:v>14.4</c:v>
                </c:pt>
                <c:pt idx="178">
                  <c:v>15</c:v>
                </c:pt>
                <c:pt idx="179">
                  <c:v>17.8</c:v>
                </c:pt>
                <c:pt idx="180">
                  <c:v>16.600000000000001</c:v>
                </c:pt>
                <c:pt idx="181">
                  <c:v>16.899999999999999</c:v>
                </c:pt>
                <c:pt idx="182">
                  <c:v>17.399999999999999</c:v>
                </c:pt>
                <c:pt idx="183">
                  <c:v>14.6</c:v>
                </c:pt>
                <c:pt idx="184">
                  <c:v>15.8</c:v>
                </c:pt>
                <c:pt idx="185">
                  <c:v>17.8</c:v>
                </c:pt>
                <c:pt idx="186">
                  <c:v>15.8</c:v>
                </c:pt>
                <c:pt idx="187">
                  <c:v>15.5</c:v>
                </c:pt>
                <c:pt idx="188">
                  <c:v>17.2</c:v>
                </c:pt>
                <c:pt idx="189">
                  <c:v>18.899999999999999</c:v>
                </c:pt>
                <c:pt idx="190">
                  <c:v>20.2</c:v>
                </c:pt>
                <c:pt idx="191">
                  <c:v>22.6</c:v>
                </c:pt>
                <c:pt idx="192">
                  <c:v>19.100000000000001</c:v>
                </c:pt>
                <c:pt idx="193">
                  <c:v>17</c:v>
                </c:pt>
                <c:pt idx="194">
                  <c:v>14</c:v>
                </c:pt>
                <c:pt idx="195">
                  <c:v>14.9</c:v>
                </c:pt>
                <c:pt idx="196">
                  <c:v>16.3</c:v>
                </c:pt>
                <c:pt idx="197">
                  <c:v>19.100000000000001</c:v>
                </c:pt>
                <c:pt idx="198">
                  <c:v>19.7</c:v>
                </c:pt>
                <c:pt idx="199">
                  <c:v>21.7</c:v>
                </c:pt>
                <c:pt idx="200">
                  <c:v>24.9</c:v>
                </c:pt>
                <c:pt idx="201">
                  <c:v>26.4</c:v>
                </c:pt>
                <c:pt idx="202">
                  <c:v>22.3</c:v>
                </c:pt>
                <c:pt idx="203">
                  <c:v>21.5</c:v>
                </c:pt>
                <c:pt idx="204">
                  <c:v>21.9</c:v>
                </c:pt>
                <c:pt idx="205">
                  <c:v>21</c:v>
                </c:pt>
                <c:pt idx="206">
                  <c:v>19.7</c:v>
                </c:pt>
                <c:pt idx="207">
                  <c:v>19.2</c:v>
                </c:pt>
                <c:pt idx="208">
                  <c:v>18.600000000000001</c:v>
                </c:pt>
                <c:pt idx="209">
                  <c:v>19.399999999999999</c:v>
                </c:pt>
                <c:pt idx="210">
                  <c:v>18.600000000000001</c:v>
                </c:pt>
                <c:pt idx="211">
                  <c:v>18.2</c:v>
                </c:pt>
                <c:pt idx="212">
                  <c:v>17</c:v>
                </c:pt>
                <c:pt idx="213">
                  <c:v>16.600000000000001</c:v>
                </c:pt>
                <c:pt idx="214">
                  <c:v>16.600000000000001</c:v>
                </c:pt>
                <c:pt idx="215">
                  <c:v>18.2</c:v>
                </c:pt>
                <c:pt idx="216">
                  <c:v>17.100000000000001</c:v>
                </c:pt>
                <c:pt idx="217">
                  <c:v>16.8</c:v>
                </c:pt>
                <c:pt idx="218">
                  <c:v>16.399999999999999</c:v>
                </c:pt>
                <c:pt idx="219">
                  <c:v>19.100000000000001</c:v>
                </c:pt>
                <c:pt idx="220">
                  <c:v>17.2</c:v>
                </c:pt>
                <c:pt idx="221">
                  <c:v>13.7</c:v>
                </c:pt>
                <c:pt idx="222">
                  <c:v>12.4</c:v>
                </c:pt>
                <c:pt idx="223">
                  <c:v>13</c:v>
                </c:pt>
                <c:pt idx="224">
                  <c:v>19</c:v>
                </c:pt>
                <c:pt idx="225">
                  <c:v>17.8</c:v>
                </c:pt>
                <c:pt idx="226">
                  <c:v>17.600000000000001</c:v>
                </c:pt>
                <c:pt idx="227">
                  <c:v>17.3</c:v>
                </c:pt>
                <c:pt idx="228">
                  <c:v>17.2</c:v>
                </c:pt>
                <c:pt idx="229">
                  <c:v>18.5</c:v>
                </c:pt>
                <c:pt idx="230">
                  <c:v>18.100000000000001</c:v>
                </c:pt>
                <c:pt idx="231">
                  <c:v>18.600000000000001</c:v>
                </c:pt>
                <c:pt idx="232">
                  <c:v>18.7</c:v>
                </c:pt>
                <c:pt idx="233">
                  <c:v>16.5</c:v>
                </c:pt>
                <c:pt idx="234">
                  <c:v>17.5</c:v>
                </c:pt>
                <c:pt idx="235">
                  <c:v>21.4</c:v>
                </c:pt>
                <c:pt idx="236">
                  <c:v>25</c:v>
                </c:pt>
                <c:pt idx="237">
                  <c:v>25</c:v>
                </c:pt>
                <c:pt idx="238">
                  <c:v>23.5</c:v>
                </c:pt>
                <c:pt idx="239">
                  <c:v>23.3</c:v>
                </c:pt>
                <c:pt idx="240">
                  <c:v>21.3</c:v>
                </c:pt>
                <c:pt idx="241">
                  <c:v>17.3</c:v>
                </c:pt>
                <c:pt idx="242">
                  <c:v>17.100000000000001</c:v>
                </c:pt>
                <c:pt idx="243">
                  <c:v>18.3</c:v>
                </c:pt>
                <c:pt idx="244">
                  <c:v>17.2</c:v>
                </c:pt>
                <c:pt idx="245">
                  <c:v>16.600000000000001</c:v>
                </c:pt>
                <c:pt idx="246">
                  <c:v>18.399999999999999</c:v>
                </c:pt>
                <c:pt idx="247">
                  <c:v>18</c:v>
                </c:pt>
                <c:pt idx="248">
                  <c:v>17.600000000000001</c:v>
                </c:pt>
                <c:pt idx="249">
                  <c:v>18.600000000000001</c:v>
                </c:pt>
                <c:pt idx="250">
                  <c:v>20.3</c:v>
                </c:pt>
                <c:pt idx="251">
                  <c:v>20.399999999999999</c:v>
                </c:pt>
                <c:pt idx="252">
                  <c:v>16.7</c:v>
                </c:pt>
                <c:pt idx="253">
                  <c:v>18.600000000000001</c:v>
                </c:pt>
                <c:pt idx="254">
                  <c:v>18.899999999999999</c:v>
                </c:pt>
                <c:pt idx="255">
                  <c:v>21.9</c:v>
                </c:pt>
                <c:pt idx="256">
                  <c:v>24.9</c:v>
                </c:pt>
                <c:pt idx="257">
                  <c:v>24.5</c:v>
                </c:pt>
                <c:pt idx="258">
                  <c:v>21.8</c:v>
                </c:pt>
                <c:pt idx="259">
                  <c:v>17.399999999999999</c:v>
                </c:pt>
                <c:pt idx="260">
                  <c:v>17.600000000000001</c:v>
                </c:pt>
                <c:pt idx="261">
                  <c:v>16.899999999999999</c:v>
                </c:pt>
                <c:pt idx="262">
                  <c:v>15.5</c:v>
                </c:pt>
                <c:pt idx="263">
                  <c:v>13.9</c:v>
                </c:pt>
                <c:pt idx="264">
                  <c:v>15.6</c:v>
                </c:pt>
                <c:pt idx="265">
                  <c:v>14.4</c:v>
                </c:pt>
                <c:pt idx="266">
                  <c:v>14.6</c:v>
                </c:pt>
                <c:pt idx="267">
                  <c:v>16.600000000000001</c:v>
                </c:pt>
                <c:pt idx="268">
                  <c:v>16.399999999999999</c:v>
                </c:pt>
                <c:pt idx="269">
                  <c:v>12.9</c:v>
                </c:pt>
                <c:pt idx="270">
                  <c:v>13.9</c:v>
                </c:pt>
                <c:pt idx="271">
                  <c:v>18.8</c:v>
                </c:pt>
                <c:pt idx="272">
                  <c:v>16.399999999999999</c:v>
                </c:pt>
                <c:pt idx="273">
                  <c:v>14.4</c:v>
                </c:pt>
                <c:pt idx="274">
                  <c:v>13.3</c:v>
                </c:pt>
                <c:pt idx="275">
                  <c:v>11.9</c:v>
                </c:pt>
                <c:pt idx="276">
                  <c:v>14.1</c:v>
                </c:pt>
                <c:pt idx="277">
                  <c:v>12.9</c:v>
                </c:pt>
                <c:pt idx="278">
                  <c:v>9.8000000000000007</c:v>
                </c:pt>
                <c:pt idx="279">
                  <c:v>9.6</c:v>
                </c:pt>
                <c:pt idx="280">
                  <c:v>11</c:v>
                </c:pt>
                <c:pt idx="281">
                  <c:v>10.7</c:v>
                </c:pt>
                <c:pt idx="282">
                  <c:v>8.9</c:v>
                </c:pt>
                <c:pt idx="283">
                  <c:v>6.8</c:v>
                </c:pt>
                <c:pt idx="284">
                  <c:v>7.3</c:v>
                </c:pt>
                <c:pt idx="285">
                  <c:v>9</c:v>
                </c:pt>
                <c:pt idx="286">
                  <c:v>9.5</c:v>
                </c:pt>
                <c:pt idx="287">
                  <c:v>10.5</c:v>
                </c:pt>
                <c:pt idx="288">
                  <c:v>11.5</c:v>
                </c:pt>
                <c:pt idx="289">
                  <c:v>13.4</c:v>
                </c:pt>
                <c:pt idx="290">
                  <c:v>11.2</c:v>
                </c:pt>
                <c:pt idx="291">
                  <c:v>10.199999999999999</c:v>
                </c:pt>
                <c:pt idx="292">
                  <c:v>8</c:v>
                </c:pt>
                <c:pt idx="293">
                  <c:v>9</c:v>
                </c:pt>
                <c:pt idx="294">
                  <c:v>8.1999999999999993</c:v>
                </c:pt>
                <c:pt idx="295">
                  <c:v>6.1</c:v>
                </c:pt>
                <c:pt idx="296">
                  <c:v>3.5</c:v>
                </c:pt>
                <c:pt idx="297">
                  <c:v>7.9</c:v>
                </c:pt>
                <c:pt idx="298">
                  <c:v>8.9</c:v>
                </c:pt>
                <c:pt idx="299">
                  <c:v>9.1</c:v>
                </c:pt>
                <c:pt idx="300">
                  <c:v>11</c:v>
                </c:pt>
                <c:pt idx="301">
                  <c:v>12.7</c:v>
                </c:pt>
                <c:pt idx="302">
                  <c:v>10.9</c:v>
                </c:pt>
                <c:pt idx="303">
                  <c:v>9.4</c:v>
                </c:pt>
                <c:pt idx="304">
                  <c:v>8.6999999999999993</c:v>
                </c:pt>
                <c:pt idx="305">
                  <c:v>8.5</c:v>
                </c:pt>
                <c:pt idx="306">
                  <c:v>7.2</c:v>
                </c:pt>
                <c:pt idx="307">
                  <c:v>6.5</c:v>
                </c:pt>
                <c:pt idx="308">
                  <c:v>7.3</c:v>
                </c:pt>
                <c:pt idx="309">
                  <c:v>7.3</c:v>
                </c:pt>
                <c:pt idx="310">
                  <c:v>5.5</c:v>
                </c:pt>
                <c:pt idx="311">
                  <c:v>4.9000000000000004</c:v>
                </c:pt>
                <c:pt idx="312">
                  <c:v>3.4</c:v>
                </c:pt>
                <c:pt idx="313">
                  <c:v>3.4</c:v>
                </c:pt>
                <c:pt idx="314">
                  <c:v>5.8</c:v>
                </c:pt>
                <c:pt idx="315">
                  <c:v>2</c:v>
                </c:pt>
                <c:pt idx="316">
                  <c:v>2.1</c:v>
                </c:pt>
                <c:pt idx="317">
                  <c:v>3.8</c:v>
                </c:pt>
                <c:pt idx="318">
                  <c:v>3.2</c:v>
                </c:pt>
                <c:pt idx="319">
                  <c:v>9.8000000000000007</c:v>
                </c:pt>
                <c:pt idx="320">
                  <c:v>12.2</c:v>
                </c:pt>
                <c:pt idx="321">
                  <c:v>10</c:v>
                </c:pt>
                <c:pt idx="322">
                  <c:v>5.7</c:v>
                </c:pt>
                <c:pt idx="323">
                  <c:v>6</c:v>
                </c:pt>
                <c:pt idx="324">
                  <c:v>9.9</c:v>
                </c:pt>
                <c:pt idx="325">
                  <c:v>12.6</c:v>
                </c:pt>
                <c:pt idx="326">
                  <c:v>10.8</c:v>
                </c:pt>
                <c:pt idx="327">
                  <c:v>8.9</c:v>
                </c:pt>
                <c:pt idx="328">
                  <c:v>7.8</c:v>
                </c:pt>
                <c:pt idx="329">
                  <c:v>4.0999999999999996</c:v>
                </c:pt>
                <c:pt idx="330">
                  <c:v>1.3</c:v>
                </c:pt>
                <c:pt idx="331">
                  <c:v>4.9000000000000004</c:v>
                </c:pt>
                <c:pt idx="332">
                  <c:v>0.7</c:v>
                </c:pt>
                <c:pt idx="333">
                  <c:v>-2.2999999999999998</c:v>
                </c:pt>
                <c:pt idx="334">
                  <c:v>-0.5</c:v>
                </c:pt>
                <c:pt idx="335">
                  <c:v>5.2</c:v>
                </c:pt>
                <c:pt idx="336">
                  <c:v>6.3</c:v>
                </c:pt>
                <c:pt idx="337">
                  <c:v>-0.5</c:v>
                </c:pt>
                <c:pt idx="338">
                  <c:v>0.4</c:v>
                </c:pt>
                <c:pt idx="339">
                  <c:v>-0.8</c:v>
                </c:pt>
                <c:pt idx="340">
                  <c:v>0.5</c:v>
                </c:pt>
                <c:pt idx="341">
                  <c:v>6.2</c:v>
                </c:pt>
                <c:pt idx="342">
                  <c:v>7.6</c:v>
                </c:pt>
                <c:pt idx="343">
                  <c:v>9.1</c:v>
                </c:pt>
                <c:pt idx="344">
                  <c:v>7.4</c:v>
                </c:pt>
                <c:pt idx="345">
                  <c:v>8.3000000000000007</c:v>
                </c:pt>
                <c:pt idx="346">
                  <c:v>5.8</c:v>
                </c:pt>
                <c:pt idx="347">
                  <c:v>6.6</c:v>
                </c:pt>
                <c:pt idx="348">
                  <c:v>7.3</c:v>
                </c:pt>
                <c:pt idx="349">
                  <c:v>6</c:v>
                </c:pt>
                <c:pt idx="350">
                  <c:v>5.8</c:v>
                </c:pt>
                <c:pt idx="351">
                  <c:v>5.2</c:v>
                </c:pt>
                <c:pt idx="352">
                  <c:v>6.9</c:v>
                </c:pt>
                <c:pt idx="353">
                  <c:v>5.4</c:v>
                </c:pt>
                <c:pt idx="354">
                  <c:v>0.8</c:v>
                </c:pt>
                <c:pt idx="355">
                  <c:v>3.7</c:v>
                </c:pt>
                <c:pt idx="356">
                  <c:v>5.6</c:v>
                </c:pt>
                <c:pt idx="357">
                  <c:v>5.6</c:v>
                </c:pt>
                <c:pt idx="358">
                  <c:v>7.6</c:v>
                </c:pt>
                <c:pt idx="359">
                  <c:v>9.6999999999999993</c:v>
                </c:pt>
                <c:pt idx="360">
                  <c:v>7.2</c:v>
                </c:pt>
                <c:pt idx="361">
                  <c:v>4</c:v>
                </c:pt>
                <c:pt idx="362">
                  <c:v>1.4</c:v>
                </c:pt>
                <c:pt idx="363">
                  <c:v>-3.2</c:v>
                </c:pt>
                <c:pt idx="364">
                  <c:v>-2.8</c:v>
                </c:pt>
                <c:pt idx="365">
                  <c:v>-0.9</c:v>
                </c:pt>
              </c:numCache>
            </c:numRef>
          </c:val>
        </c:ser>
        <c:ser>
          <c:idx val="2"/>
          <c:order val="2"/>
          <c:tx>
            <c:strRef>
              <c:f>KNMI!$C$3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KNMI!$C$4:$C$369</c:f>
              <c:numCache>
                <c:formatCode>0.0</c:formatCode>
                <c:ptCount val="366"/>
                <c:pt idx="0">
                  <c:v>7.5</c:v>
                </c:pt>
                <c:pt idx="1">
                  <c:v>8.3000000000000007</c:v>
                </c:pt>
                <c:pt idx="2">
                  <c:v>8.5</c:v>
                </c:pt>
                <c:pt idx="3">
                  <c:v>8.1</c:v>
                </c:pt>
                <c:pt idx="4">
                  <c:v>8.4</c:v>
                </c:pt>
                <c:pt idx="5">
                  <c:v>8.1999999999999993</c:v>
                </c:pt>
                <c:pt idx="6">
                  <c:v>8.5</c:v>
                </c:pt>
                <c:pt idx="7">
                  <c:v>8.4</c:v>
                </c:pt>
                <c:pt idx="8">
                  <c:v>8.4</c:v>
                </c:pt>
                <c:pt idx="9">
                  <c:v>9.5</c:v>
                </c:pt>
                <c:pt idx="10">
                  <c:v>7.2</c:v>
                </c:pt>
                <c:pt idx="11">
                  <c:v>7.8</c:v>
                </c:pt>
                <c:pt idx="12">
                  <c:v>6.8</c:v>
                </c:pt>
                <c:pt idx="13">
                  <c:v>4.7</c:v>
                </c:pt>
                <c:pt idx="14">
                  <c:v>4</c:v>
                </c:pt>
                <c:pt idx="15">
                  <c:v>4.8</c:v>
                </c:pt>
                <c:pt idx="16">
                  <c:v>2.8</c:v>
                </c:pt>
                <c:pt idx="17">
                  <c:v>0</c:v>
                </c:pt>
                <c:pt idx="18">
                  <c:v>0.8</c:v>
                </c:pt>
                <c:pt idx="19">
                  <c:v>2.7</c:v>
                </c:pt>
                <c:pt idx="20">
                  <c:v>4</c:v>
                </c:pt>
                <c:pt idx="21">
                  <c:v>5.0999999999999996</c:v>
                </c:pt>
                <c:pt idx="22">
                  <c:v>7.2</c:v>
                </c:pt>
                <c:pt idx="23">
                  <c:v>9.6999999999999993</c:v>
                </c:pt>
                <c:pt idx="24">
                  <c:v>16.3</c:v>
                </c:pt>
                <c:pt idx="25">
                  <c:v>12.5</c:v>
                </c:pt>
                <c:pt idx="26">
                  <c:v>12</c:v>
                </c:pt>
                <c:pt idx="27">
                  <c:v>10.5</c:v>
                </c:pt>
                <c:pt idx="28">
                  <c:v>10.1</c:v>
                </c:pt>
                <c:pt idx="29">
                  <c:v>9</c:v>
                </c:pt>
                <c:pt idx="30">
                  <c:v>12.4</c:v>
                </c:pt>
                <c:pt idx="31">
                  <c:v>12.5</c:v>
                </c:pt>
                <c:pt idx="32">
                  <c:v>11.3</c:v>
                </c:pt>
                <c:pt idx="33">
                  <c:v>6.8</c:v>
                </c:pt>
                <c:pt idx="34">
                  <c:v>9.1999999999999993</c:v>
                </c:pt>
                <c:pt idx="35">
                  <c:v>11.1</c:v>
                </c:pt>
                <c:pt idx="36">
                  <c:v>11.5</c:v>
                </c:pt>
                <c:pt idx="37">
                  <c:v>11.7</c:v>
                </c:pt>
                <c:pt idx="38">
                  <c:v>10</c:v>
                </c:pt>
                <c:pt idx="39">
                  <c:v>7.8</c:v>
                </c:pt>
                <c:pt idx="40">
                  <c:v>8</c:v>
                </c:pt>
                <c:pt idx="41">
                  <c:v>7.6</c:v>
                </c:pt>
                <c:pt idx="42">
                  <c:v>7.2</c:v>
                </c:pt>
                <c:pt idx="43">
                  <c:v>4.9000000000000004</c:v>
                </c:pt>
                <c:pt idx="44">
                  <c:v>2.9</c:v>
                </c:pt>
                <c:pt idx="45">
                  <c:v>5.9</c:v>
                </c:pt>
                <c:pt idx="46">
                  <c:v>5.5</c:v>
                </c:pt>
                <c:pt idx="47">
                  <c:v>5.4</c:v>
                </c:pt>
                <c:pt idx="48">
                  <c:v>5.8</c:v>
                </c:pt>
                <c:pt idx="49">
                  <c:v>8.6</c:v>
                </c:pt>
                <c:pt idx="50">
                  <c:v>11.2</c:v>
                </c:pt>
                <c:pt idx="51">
                  <c:v>12.9</c:v>
                </c:pt>
                <c:pt idx="52">
                  <c:v>11.7</c:v>
                </c:pt>
                <c:pt idx="53">
                  <c:v>8.3000000000000007</c:v>
                </c:pt>
                <c:pt idx="54">
                  <c:v>7.3</c:v>
                </c:pt>
                <c:pt idx="55">
                  <c:v>5.4</c:v>
                </c:pt>
                <c:pt idx="56">
                  <c:v>5.4</c:v>
                </c:pt>
                <c:pt idx="57">
                  <c:v>7</c:v>
                </c:pt>
                <c:pt idx="58">
                  <c:v>7</c:v>
                </c:pt>
                <c:pt idx="59">
                  <c:v>6.9</c:v>
                </c:pt>
                <c:pt idx="60">
                  <c:v>7.8</c:v>
                </c:pt>
                <c:pt idx="61">
                  <c:v>9</c:v>
                </c:pt>
                <c:pt idx="62">
                  <c:v>8.4</c:v>
                </c:pt>
                <c:pt idx="63">
                  <c:v>5.5</c:v>
                </c:pt>
                <c:pt idx="64">
                  <c:v>7.1</c:v>
                </c:pt>
                <c:pt idx="65">
                  <c:v>7.2</c:v>
                </c:pt>
                <c:pt idx="66">
                  <c:v>7.2</c:v>
                </c:pt>
                <c:pt idx="67">
                  <c:v>7.2</c:v>
                </c:pt>
                <c:pt idx="68">
                  <c:v>9.3000000000000007</c:v>
                </c:pt>
                <c:pt idx="69">
                  <c:v>10</c:v>
                </c:pt>
                <c:pt idx="70">
                  <c:v>9.6999999999999993</c:v>
                </c:pt>
                <c:pt idx="71">
                  <c:v>9.9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7.3</c:v>
                </c:pt>
                <c:pt idx="75">
                  <c:v>9</c:v>
                </c:pt>
                <c:pt idx="76">
                  <c:v>11.4</c:v>
                </c:pt>
                <c:pt idx="77">
                  <c:v>6.7</c:v>
                </c:pt>
                <c:pt idx="78">
                  <c:v>7.7</c:v>
                </c:pt>
                <c:pt idx="79">
                  <c:v>10</c:v>
                </c:pt>
                <c:pt idx="80">
                  <c:v>9.8000000000000007</c:v>
                </c:pt>
                <c:pt idx="81">
                  <c:v>11.5</c:v>
                </c:pt>
                <c:pt idx="82">
                  <c:v>11</c:v>
                </c:pt>
                <c:pt idx="83">
                  <c:v>10.7</c:v>
                </c:pt>
                <c:pt idx="84">
                  <c:v>10.199999999999999</c:v>
                </c:pt>
                <c:pt idx="85">
                  <c:v>15.8</c:v>
                </c:pt>
                <c:pt idx="86">
                  <c:v>13.8</c:v>
                </c:pt>
                <c:pt idx="87">
                  <c:v>13.1</c:v>
                </c:pt>
                <c:pt idx="88">
                  <c:v>12.1</c:v>
                </c:pt>
                <c:pt idx="89">
                  <c:v>13.1</c:v>
                </c:pt>
                <c:pt idx="90">
                  <c:v>11.1</c:v>
                </c:pt>
                <c:pt idx="91">
                  <c:v>14.3</c:v>
                </c:pt>
                <c:pt idx="92">
                  <c:v>14.2</c:v>
                </c:pt>
                <c:pt idx="93">
                  <c:v>21</c:v>
                </c:pt>
                <c:pt idx="94">
                  <c:v>17.5</c:v>
                </c:pt>
                <c:pt idx="95">
                  <c:v>13.8</c:v>
                </c:pt>
                <c:pt idx="96">
                  <c:v>12</c:v>
                </c:pt>
                <c:pt idx="97">
                  <c:v>11.7</c:v>
                </c:pt>
                <c:pt idx="98">
                  <c:v>12.8</c:v>
                </c:pt>
                <c:pt idx="99">
                  <c:v>16.899999999999999</c:v>
                </c:pt>
                <c:pt idx="100">
                  <c:v>16.899999999999999</c:v>
                </c:pt>
                <c:pt idx="101">
                  <c:v>21.1</c:v>
                </c:pt>
                <c:pt idx="102">
                  <c:v>18.5</c:v>
                </c:pt>
                <c:pt idx="103">
                  <c:v>15.2</c:v>
                </c:pt>
                <c:pt idx="104">
                  <c:v>17.7</c:v>
                </c:pt>
                <c:pt idx="105">
                  <c:v>17</c:v>
                </c:pt>
                <c:pt idx="106">
                  <c:v>14</c:v>
                </c:pt>
                <c:pt idx="107">
                  <c:v>11.4</c:v>
                </c:pt>
                <c:pt idx="108">
                  <c:v>13.4</c:v>
                </c:pt>
                <c:pt idx="109">
                  <c:v>14.9</c:v>
                </c:pt>
                <c:pt idx="110">
                  <c:v>14.8</c:v>
                </c:pt>
                <c:pt idx="111">
                  <c:v>19.3</c:v>
                </c:pt>
                <c:pt idx="112">
                  <c:v>14.3</c:v>
                </c:pt>
                <c:pt idx="113">
                  <c:v>10.5</c:v>
                </c:pt>
                <c:pt idx="114">
                  <c:v>8.8000000000000007</c:v>
                </c:pt>
                <c:pt idx="115">
                  <c:v>9.3000000000000007</c:v>
                </c:pt>
                <c:pt idx="116">
                  <c:v>9</c:v>
                </c:pt>
                <c:pt idx="117">
                  <c:v>10.1</c:v>
                </c:pt>
                <c:pt idx="118">
                  <c:v>10.8</c:v>
                </c:pt>
                <c:pt idx="119">
                  <c:v>10.3</c:v>
                </c:pt>
                <c:pt idx="120">
                  <c:v>12.3</c:v>
                </c:pt>
                <c:pt idx="121">
                  <c:v>14.7</c:v>
                </c:pt>
                <c:pt idx="122">
                  <c:v>19.3</c:v>
                </c:pt>
                <c:pt idx="123">
                  <c:v>14.9</c:v>
                </c:pt>
                <c:pt idx="124">
                  <c:v>16.5</c:v>
                </c:pt>
                <c:pt idx="125">
                  <c:v>20.100000000000001</c:v>
                </c:pt>
                <c:pt idx="126">
                  <c:v>25.1</c:v>
                </c:pt>
                <c:pt idx="127">
                  <c:v>26.9</c:v>
                </c:pt>
                <c:pt idx="128">
                  <c:v>26.4</c:v>
                </c:pt>
                <c:pt idx="129">
                  <c:v>26.1</c:v>
                </c:pt>
                <c:pt idx="130">
                  <c:v>21.5</c:v>
                </c:pt>
                <c:pt idx="131">
                  <c:v>26.4</c:v>
                </c:pt>
                <c:pt idx="132">
                  <c:v>26.3</c:v>
                </c:pt>
                <c:pt idx="133">
                  <c:v>24.7</c:v>
                </c:pt>
                <c:pt idx="134">
                  <c:v>13.2</c:v>
                </c:pt>
                <c:pt idx="135">
                  <c:v>13</c:v>
                </c:pt>
                <c:pt idx="136">
                  <c:v>13.3</c:v>
                </c:pt>
                <c:pt idx="137">
                  <c:v>19.5</c:v>
                </c:pt>
                <c:pt idx="138">
                  <c:v>20.7</c:v>
                </c:pt>
                <c:pt idx="139">
                  <c:v>19.3</c:v>
                </c:pt>
                <c:pt idx="140">
                  <c:v>18.8</c:v>
                </c:pt>
                <c:pt idx="141">
                  <c:v>24.2</c:v>
                </c:pt>
                <c:pt idx="142">
                  <c:v>19.3</c:v>
                </c:pt>
                <c:pt idx="143">
                  <c:v>14.8</c:v>
                </c:pt>
                <c:pt idx="144">
                  <c:v>15.1</c:v>
                </c:pt>
                <c:pt idx="145">
                  <c:v>16.8</c:v>
                </c:pt>
                <c:pt idx="146">
                  <c:v>21.6</c:v>
                </c:pt>
                <c:pt idx="147">
                  <c:v>21.9</c:v>
                </c:pt>
                <c:pt idx="148">
                  <c:v>24.7</c:v>
                </c:pt>
                <c:pt idx="149">
                  <c:v>19.399999999999999</c:v>
                </c:pt>
                <c:pt idx="150">
                  <c:v>17.399999999999999</c:v>
                </c:pt>
                <c:pt idx="151">
                  <c:v>21.8</c:v>
                </c:pt>
                <c:pt idx="152">
                  <c:v>21.5</c:v>
                </c:pt>
                <c:pt idx="153">
                  <c:v>21.9</c:v>
                </c:pt>
                <c:pt idx="154">
                  <c:v>21.5</c:v>
                </c:pt>
                <c:pt idx="155">
                  <c:v>24.8</c:v>
                </c:pt>
                <c:pt idx="156">
                  <c:v>28.3</c:v>
                </c:pt>
                <c:pt idx="157">
                  <c:v>27</c:v>
                </c:pt>
                <c:pt idx="158">
                  <c:v>27.6</c:v>
                </c:pt>
                <c:pt idx="159">
                  <c:v>23.2</c:v>
                </c:pt>
                <c:pt idx="160">
                  <c:v>21.8</c:v>
                </c:pt>
                <c:pt idx="161">
                  <c:v>23</c:v>
                </c:pt>
                <c:pt idx="162">
                  <c:v>21.9</c:v>
                </c:pt>
                <c:pt idx="163">
                  <c:v>22.8</c:v>
                </c:pt>
                <c:pt idx="164">
                  <c:v>20.399999999999999</c:v>
                </c:pt>
                <c:pt idx="165">
                  <c:v>21.2</c:v>
                </c:pt>
                <c:pt idx="166">
                  <c:v>19.600000000000001</c:v>
                </c:pt>
                <c:pt idx="167">
                  <c:v>21.4</c:v>
                </c:pt>
                <c:pt idx="168">
                  <c:v>20.399999999999999</c:v>
                </c:pt>
                <c:pt idx="169">
                  <c:v>18.100000000000001</c:v>
                </c:pt>
                <c:pt idx="170">
                  <c:v>19.2</c:v>
                </c:pt>
                <c:pt idx="171">
                  <c:v>18.899999999999999</c:v>
                </c:pt>
                <c:pt idx="172">
                  <c:v>20.8</c:v>
                </c:pt>
                <c:pt idx="173">
                  <c:v>26.3</c:v>
                </c:pt>
                <c:pt idx="174">
                  <c:v>31.7</c:v>
                </c:pt>
                <c:pt idx="175">
                  <c:v>23.8</c:v>
                </c:pt>
                <c:pt idx="176">
                  <c:v>18.5</c:v>
                </c:pt>
                <c:pt idx="177">
                  <c:v>19.600000000000001</c:v>
                </c:pt>
                <c:pt idx="178">
                  <c:v>18.7</c:v>
                </c:pt>
                <c:pt idx="179">
                  <c:v>23</c:v>
                </c:pt>
                <c:pt idx="180">
                  <c:v>22</c:v>
                </c:pt>
                <c:pt idx="181">
                  <c:v>20.100000000000001</c:v>
                </c:pt>
                <c:pt idx="182">
                  <c:v>20.8</c:v>
                </c:pt>
                <c:pt idx="183">
                  <c:v>19.3</c:v>
                </c:pt>
                <c:pt idx="184">
                  <c:v>20.399999999999999</c:v>
                </c:pt>
                <c:pt idx="185">
                  <c:v>23.4</c:v>
                </c:pt>
                <c:pt idx="186">
                  <c:v>21.2</c:v>
                </c:pt>
                <c:pt idx="187">
                  <c:v>21.5</c:v>
                </c:pt>
                <c:pt idx="188">
                  <c:v>21.9</c:v>
                </c:pt>
                <c:pt idx="189">
                  <c:v>22.6</c:v>
                </c:pt>
                <c:pt idx="190">
                  <c:v>25.4</c:v>
                </c:pt>
                <c:pt idx="191">
                  <c:v>29.9</c:v>
                </c:pt>
                <c:pt idx="192">
                  <c:v>23.7</c:v>
                </c:pt>
                <c:pt idx="193">
                  <c:v>23.1</c:v>
                </c:pt>
                <c:pt idx="194">
                  <c:v>18.7</c:v>
                </c:pt>
                <c:pt idx="195">
                  <c:v>20.5</c:v>
                </c:pt>
                <c:pt idx="196">
                  <c:v>22.4</c:v>
                </c:pt>
                <c:pt idx="197">
                  <c:v>25.1</c:v>
                </c:pt>
                <c:pt idx="198">
                  <c:v>24.6</c:v>
                </c:pt>
                <c:pt idx="199">
                  <c:v>28.5</c:v>
                </c:pt>
                <c:pt idx="200">
                  <c:v>30.9</c:v>
                </c:pt>
                <c:pt idx="201">
                  <c:v>35.200000000000003</c:v>
                </c:pt>
                <c:pt idx="202">
                  <c:v>27.9</c:v>
                </c:pt>
                <c:pt idx="203">
                  <c:v>26.4</c:v>
                </c:pt>
                <c:pt idx="204">
                  <c:v>27.1</c:v>
                </c:pt>
                <c:pt idx="205">
                  <c:v>26.5</c:v>
                </c:pt>
                <c:pt idx="206">
                  <c:v>25</c:v>
                </c:pt>
                <c:pt idx="207">
                  <c:v>25.1</c:v>
                </c:pt>
                <c:pt idx="208">
                  <c:v>22.7</c:v>
                </c:pt>
                <c:pt idx="209">
                  <c:v>24.2</c:v>
                </c:pt>
                <c:pt idx="210">
                  <c:v>23.6</c:v>
                </c:pt>
                <c:pt idx="211">
                  <c:v>22.9</c:v>
                </c:pt>
                <c:pt idx="212">
                  <c:v>21.6</c:v>
                </c:pt>
                <c:pt idx="213">
                  <c:v>22</c:v>
                </c:pt>
                <c:pt idx="214">
                  <c:v>18.600000000000001</c:v>
                </c:pt>
                <c:pt idx="215">
                  <c:v>19.5</c:v>
                </c:pt>
                <c:pt idx="216">
                  <c:v>21.4</c:v>
                </c:pt>
                <c:pt idx="217">
                  <c:v>22.8</c:v>
                </c:pt>
                <c:pt idx="218">
                  <c:v>23.8</c:v>
                </c:pt>
                <c:pt idx="219">
                  <c:v>24.4</c:v>
                </c:pt>
                <c:pt idx="220">
                  <c:v>22.1</c:v>
                </c:pt>
                <c:pt idx="221">
                  <c:v>19</c:v>
                </c:pt>
                <c:pt idx="222">
                  <c:v>17</c:v>
                </c:pt>
                <c:pt idx="223">
                  <c:v>15.4</c:v>
                </c:pt>
                <c:pt idx="224">
                  <c:v>23.8</c:v>
                </c:pt>
                <c:pt idx="225">
                  <c:v>22.8</c:v>
                </c:pt>
                <c:pt idx="226">
                  <c:v>23.7</c:v>
                </c:pt>
                <c:pt idx="227">
                  <c:v>22.3</c:v>
                </c:pt>
                <c:pt idx="228">
                  <c:v>23</c:v>
                </c:pt>
                <c:pt idx="229">
                  <c:v>24.9</c:v>
                </c:pt>
                <c:pt idx="230">
                  <c:v>25.8</c:v>
                </c:pt>
                <c:pt idx="231">
                  <c:v>24.9</c:v>
                </c:pt>
                <c:pt idx="232">
                  <c:v>24.4</c:v>
                </c:pt>
                <c:pt idx="233">
                  <c:v>20.9</c:v>
                </c:pt>
                <c:pt idx="234">
                  <c:v>24</c:v>
                </c:pt>
                <c:pt idx="235">
                  <c:v>29.2</c:v>
                </c:pt>
                <c:pt idx="236">
                  <c:v>31.8</c:v>
                </c:pt>
                <c:pt idx="237">
                  <c:v>33</c:v>
                </c:pt>
                <c:pt idx="238">
                  <c:v>29.2</c:v>
                </c:pt>
                <c:pt idx="239">
                  <c:v>29.6</c:v>
                </c:pt>
                <c:pt idx="240">
                  <c:v>26</c:v>
                </c:pt>
                <c:pt idx="241">
                  <c:v>22.6</c:v>
                </c:pt>
                <c:pt idx="242">
                  <c:v>24.3</c:v>
                </c:pt>
                <c:pt idx="243">
                  <c:v>26</c:v>
                </c:pt>
                <c:pt idx="244">
                  <c:v>24.1</c:v>
                </c:pt>
                <c:pt idx="245">
                  <c:v>23</c:v>
                </c:pt>
                <c:pt idx="246">
                  <c:v>23.9</c:v>
                </c:pt>
                <c:pt idx="247">
                  <c:v>22.5</c:v>
                </c:pt>
                <c:pt idx="248">
                  <c:v>23.6</c:v>
                </c:pt>
                <c:pt idx="249">
                  <c:v>26.2</c:v>
                </c:pt>
                <c:pt idx="250">
                  <c:v>27</c:v>
                </c:pt>
                <c:pt idx="251">
                  <c:v>28.6</c:v>
                </c:pt>
                <c:pt idx="252">
                  <c:v>24</c:v>
                </c:pt>
                <c:pt idx="253">
                  <c:v>26.7</c:v>
                </c:pt>
                <c:pt idx="254">
                  <c:v>23.4</c:v>
                </c:pt>
                <c:pt idx="255">
                  <c:v>29.9</c:v>
                </c:pt>
                <c:pt idx="256">
                  <c:v>33.1</c:v>
                </c:pt>
                <c:pt idx="257">
                  <c:v>32.5</c:v>
                </c:pt>
                <c:pt idx="258">
                  <c:v>29.8</c:v>
                </c:pt>
                <c:pt idx="259">
                  <c:v>22.3</c:v>
                </c:pt>
                <c:pt idx="260">
                  <c:v>22.7</c:v>
                </c:pt>
                <c:pt idx="261">
                  <c:v>20.2</c:v>
                </c:pt>
                <c:pt idx="262">
                  <c:v>21.4</c:v>
                </c:pt>
                <c:pt idx="263">
                  <c:v>20.2</c:v>
                </c:pt>
                <c:pt idx="264">
                  <c:v>21.3</c:v>
                </c:pt>
                <c:pt idx="265">
                  <c:v>22.1</c:v>
                </c:pt>
                <c:pt idx="266">
                  <c:v>21.5</c:v>
                </c:pt>
                <c:pt idx="267">
                  <c:v>24.8</c:v>
                </c:pt>
                <c:pt idx="268">
                  <c:v>26.1</c:v>
                </c:pt>
                <c:pt idx="269">
                  <c:v>18.899999999999999</c:v>
                </c:pt>
                <c:pt idx="270">
                  <c:v>21.8</c:v>
                </c:pt>
                <c:pt idx="271">
                  <c:v>23.4</c:v>
                </c:pt>
                <c:pt idx="272">
                  <c:v>19.399999999999999</c:v>
                </c:pt>
                <c:pt idx="273">
                  <c:v>18.8</c:v>
                </c:pt>
                <c:pt idx="274">
                  <c:v>17.8</c:v>
                </c:pt>
                <c:pt idx="275">
                  <c:v>16.100000000000001</c:v>
                </c:pt>
                <c:pt idx="276">
                  <c:v>18.399999999999999</c:v>
                </c:pt>
                <c:pt idx="277">
                  <c:v>16.899999999999999</c:v>
                </c:pt>
                <c:pt idx="278">
                  <c:v>14.6</c:v>
                </c:pt>
                <c:pt idx="279">
                  <c:v>13</c:v>
                </c:pt>
                <c:pt idx="280">
                  <c:v>14.7</c:v>
                </c:pt>
                <c:pt idx="281">
                  <c:v>14.8</c:v>
                </c:pt>
                <c:pt idx="282">
                  <c:v>14.5</c:v>
                </c:pt>
                <c:pt idx="283">
                  <c:v>14</c:v>
                </c:pt>
                <c:pt idx="284">
                  <c:v>13</c:v>
                </c:pt>
                <c:pt idx="285">
                  <c:v>10</c:v>
                </c:pt>
                <c:pt idx="286">
                  <c:v>12.5</c:v>
                </c:pt>
                <c:pt idx="287">
                  <c:v>13.2</c:v>
                </c:pt>
                <c:pt idx="288">
                  <c:v>15.6</c:v>
                </c:pt>
                <c:pt idx="289">
                  <c:v>20.100000000000001</c:v>
                </c:pt>
                <c:pt idx="290">
                  <c:v>16.399999999999999</c:v>
                </c:pt>
                <c:pt idx="291">
                  <c:v>13.6</c:v>
                </c:pt>
                <c:pt idx="292">
                  <c:v>11.6</c:v>
                </c:pt>
                <c:pt idx="293">
                  <c:v>12.5</c:v>
                </c:pt>
                <c:pt idx="294">
                  <c:v>11.4</c:v>
                </c:pt>
                <c:pt idx="295">
                  <c:v>10.199999999999999</c:v>
                </c:pt>
                <c:pt idx="296">
                  <c:v>6.1</c:v>
                </c:pt>
                <c:pt idx="297">
                  <c:v>9.4</c:v>
                </c:pt>
                <c:pt idx="298">
                  <c:v>9.9</c:v>
                </c:pt>
                <c:pt idx="299">
                  <c:v>13.1</c:v>
                </c:pt>
                <c:pt idx="300">
                  <c:v>13.7</c:v>
                </c:pt>
                <c:pt idx="301">
                  <c:v>13.6</c:v>
                </c:pt>
                <c:pt idx="302">
                  <c:v>15.7</c:v>
                </c:pt>
                <c:pt idx="303">
                  <c:v>15.9</c:v>
                </c:pt>
                <c:pt idx="304">
                  <c:v>16.2</c:v>
                </c:pt>
                <c:pt idx="305">
                  <c:v>14.3</c:v>
                </c:pt>
                <c:pt idx="306">
                  <c:v>11.7</c:v>
                </c:pt>
                <c:pt idx="307">
                  <c:v>10.7</c:v>
                </c:pt>
                <c:pt idx="308">
                  <c:v>10.5</c:v>
                </c:pt>
                <c:pt idx="309">
                  <c:v>11.1</c:v>
                </c:pt>
                <c:pt idx="310">
                  <c:v>7.6</c:v>
                </c:pt>
                <c:pt idx="311">
                  <c:v>6.4</c:v>
                </c:pt>
                <c:pt idx="312">
                  <c:v>6.1</c:v>
                </c:pt>
                <c:pt idx="313">
                  <c:v>5.0999999999999996</c:v>
                </c:pt>
                <c:pt idx="314">
                  <c:v>9</c:v>
                </c:pt>
                <c:pt idx="315">
                  <c:v>5.7</c:v>
                </c:pt>
                <c:pt idx="316">
                  <c:v>5.3</c:v>
                </c:pt>
                <c:pt idx="317">
                  <c:v>4.9000000000000004</c:v>
                </c:pt>
                <c:pt idx="318">
                  <c:v>6</c:v>
                </c:pt>
                <c:pt idx="319">
                  <c:v>12.3</c:v>
                </c:pt>
                <c:pt idx="320">
                  <c:v>13.9</c:v>
                </c:pt>
                <c:pt idx="321">
                  <c:v>11.8</c:v>
                </c:pt>
                <c:pt idx="322">
                  <c:v>8.3000000000000007</c:v>
                </c:pt>
                <c:pt idx="323">
                  <c:v>8.6</c:v>
                </c:pt>
                <c:pt idx="324">
                  <c:v>13.5</c:v>
                </c:pt>
                <c:pt idx="325">
                  <c:v>15</c:v>
                </c:pt>
                <c:pt idx="326">
                  <c:v>13.5</c:v>
                </c:pt>
                <c:pt idx="327">
                  <c:v>12.1</c:v>
                </c:pt>
                <c:pt idx="328">
                  <c:v>9.9</c:v>
                </c:pt>
                <c:pt idx="329">
                  <c:v>8.1999999999999993</c:v>
                </c:pt>
                <c:pt idx="330">
                  <c:v>6.1</c:v>
                </c:pt>
                <c:pt idx="331">
                  <c:v>9.8000000000000007</c:v>
                </c:pt>
                <c:pt idx="332">
                  <c:v>4.5999999999999996</c:v>
                </c:pt>
                <c:pt idx="333">
                  <c:v>4.2</c:v>
                </c:pt>
                <c:pt idx="334">
                  <c:v>5.2</c:v>
                </c:pt>
                <c:pt idx="335">
                  <c:v>7.6</c:v>
                </c:pt>
                <c:pt idx="336">
                  <c:v>9.9</c:v>
                </c:pt>
                <c:pt idx="337">
                  <c:v>6.3</c:v>
                </c:pt>
                <c:pt idx="338">
                  <c:v>4.0999999999999996</c:v>
                </c:pt>
                <c:pt idx="339">
                  <c:v>5.7</c:v>
                </c:pt>
                <c:pt idx="340">
                  <c:v>7.7</c:v>
                </c:pt>
                <c:pt idx="341">
                  <c:v>10.3</c:v>
                </c:pt>
                <c:pt idx="342">
                  <c:v>9.4</c:v>
                </c:pt>
                <c:pt idx="343">
                  <c:v>12.3</c:v>
                </c:pt>
                <c:pt idx="344">
                  <c:v>9.4</c:v>
                </c:pt>
                <c:pt idx="345">
                  <c:v>10.199999999999999</c:v>
                </c:pt>
                <c:pt idx="346">
                  <c:v>8.1999999999999993</c:v>
                </c:pt>
                <c:pt idx="347">
                  <c:v>7.7</c:v>
                </c:pt>
                <c:pt idx="348">
                  <c:v>10</c:v>
                </c:pt>
                <c:pt idx="349">
                  <c:v>7.9</c:v>
                </c:pt>
                <c:pt idx="350">
                  <c:v>7.9</c:v>
                </c:pt>
                <c:pt idx="351">
                  <c:v>7.1</c:v>
                </c:pt>
                <c:pt idx="352">
                  <c:v>8.1999999999999993</c:v>
                </c:pt>
                <c:pt idx="353">
                  <c:v>7.8</c:v>
                </c:pt>
                <c:pt idx="354">
                  <c:v>4.8</c:v>
                </c:pt>
                <c:pt idx="355">
                  <c:v>7.8</c:v>
                </c:pt>
                <c:pt idx="356">
                  <c:v>6.5</c:v>
                </c:pt>
                <c:pt idx="357">
                  <c:v>8.3000000000000007</c:v>
                </c:pt>
                <c:pt idx="358">
                  <c:v>9</c:v>
                </c:pt>
                <c:pt idx="359">
                  <c:v>11</c:v>
                </c:pt>
                <c:pt idx="360">
                  <c:v>11.1</c:v>
                </c:pt>
                <c:pt idx="361">
                  <c:v>8.6999999999999993</c:v>
                </c:pt>
                <c:pt idx="362">
                  <c:v>4.7</c:v>
                </c:pt>
                <c:pt idx="363">
                  <c:v>3.3</c:v>
                </c:pt>
                <c:pt idx="364">
                  <c:v>3.6</c:v>
                </c:pt>
                <c:pt idx="365">
                  <c:v>0.6</c:v>
                </c:pt>
              </c:numCache>
            </c:numRef>
          </c:val>
        </c:ser>
        <c:ser>
          <c:idx val="3"/>
          <c:order val="3"/>
          <c:tx>
            <c:strRef>
              <c:f>KNMI!$F$3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KNMI!$F$4:$F$369</c:f>
              <c:numCache>
                <c:formatCode>0.0</c:formatCode>
                <c:ptCount val="366"/>
                <c:pt idx="0">
                  <c:v>-2.5</c:v>
                </c:pt>
                <c:pt idx="1">
                  <c:v>-4.7</c:v>
                </c:pt>
                <c:pt idx="2">
                  <c:v>4.9000000000000004</c:v>
                </c:pt>
                <c:pt idx="3">
                  <c:v>4.2</c:v>
                </c:pt>
                <c:pt idx="4">
                  <c:v>4.3</c:v>
                </c:pt>
                <c:pt idx="5">
                  <c:v>1.7</c:v>
                </c:pt>
                <c:pt idx="6">
                  <c:v>2.8</c:v>
                </c:pt>
                <c:pt idx="7">
                  <c:v>-0.5</c:v>
                </c:pt>
                <c:pt idx="8">
                  <c:v>0.9</c:v>
                </c:pt>
                <c:pt idx="9">
                  <c:v>2.9</c:v>
                </c:pt>
                <c:pt idx="10">
                  <c:v>0.7</c:v>
                </c:pt>
                <c:pt idx="11">
                  <c:v>3.8</c:v>
                </c:pt>
                <c:pt idx="12">
                  <c:v>1.1000000000000001</c:v>
                </c:pt>
                <c:pt idx="13">
                  <c:v>1.2</c:v>
                </c:pt>
                <c:pt idx="14">
                  <c:v>-0.2</c:v>
                </c:pt>
                <c:pt idx="15">
                  <c:v>-4</c:v>
                </c:pt>
                <c:pt idx="16">
                  <c:v>-9.6999999999999993</c:v>
                </c:pt>
                <c:pt idx="17">
                  <c:v>-10.7</c:v>
                </c:pt>
                <c:pt idx="18">
                  <c:v>-12.5</c:v>
                </c:pt>
                <c:pt idx="19">
                  <c:v>-3.7</c:v>
                </c:pt>
                <c:pt idx="20">
                  <c:v>-7</c:v>
                </c:pt>
                <c:pt idx="21">
                  <c:v>-5.7</c:v>
                </c:pt>
                <c:pt idx="22">
                  <c:v>2.8</c:v>
                </c:pt>
                <c:pt idx="23">
                  <c:v>3.3</c:v>
                </c:pt>
                <c:pt idx="24">
                  <c:v>6.9</c:v>
                </c:pt>
                <c:pt idx="25">
                  <c:v>7.5</c:v>
                </c:pt>
                <c:pt idx="26">
                  <c:v>9.3000000000000007</c:v>
                </c:pt>
                <c:pt idx="27">
                  <c:v>0</c:v>
                </c:pt>
                <c:pt idx="28">
                  <c:v>2.5</c:v>
                </c:pt>
                <c:pt idx="29">
                  <c:v>1.2</c:v>
                </c:pt>
                <c:pt idx="30">
                  <c:v>2</c:v>
                </c:pt>
                <c:pt idx="31">
                  <c:v>10.199999999999999</c:v>
                </c:pt>
                <c:pt idx="32">
                  <c:v>2.5</c:v>
                </c:pt>
                <c:pt idx="33">
                  <c:v>2.1</c:v>
                </c:pt>
                <c:pt idx="34">
                  <c:v>-0.4</c:v>
                </c:pt>
                <c:pt idx="35">
                  <c:v>-0.2</c:v>
                </c:pt>
                <c:pt idx="36">
                  <c:v>7.1</c:v>
                </c:pt>
                <c:pt idx="37">
                  <c:v>5.4</c:v>
                </c:pt>
                <c:pt idx="38">
                  <c:v>6.3</c:v>
                </c:pt>
                <c:pt idx="39">
                  <c:v>1.4</c:v>
                </c:pt>
                <c:pt idx="40">
                  <c:v>0.6</c:v>
                </c:pt>
                <c:pt idx="41">
                  <c:v>-4.2</c:v>
                </c:pt>
                <c:pt idx="42">
                  <c:v>-4.5999999999999996</c:v>
                </c:pt>
                <c:pt idx="43">
                  <c:v>-4.5999999999999996</c:v>
                </c:pt>
                <c:pt idx="44">
                  <c:v>0.2</c:v>
                </c:pt>
                <c:pt idx="45">
                  <c:v>-7.1</c:v>
                </c:pt>
                <c:pt idx="46">
                  <c:v>-9.5</c:v>
                </c:pt>
                <c:pt idx="47">
                  <c:v>-9.5</c:v>
                </c:pt>
                <c:pt idx="48">
                  <c:v>-2.8</c:v>
                </c:pt>
                <c:pt idx="49">
                  <c:v>0.3</c:v>
                </c:pt>
                <c:pt idx="50">
                  <c:v>4.7</c:v>
                </c:pt>
                <c:pt idx="51">
                  <c:v>10.4</c:v>
                </c:pt>
                <c:pt idx="52">
                  <c:v>3.4</c:v>
                </c:pt>
                <c:pt idx="53">
                  <c:v>-2.9</c:v>
                </c:pt>
                <c:pt idx="54">
                  <c:v>-7.8</c:v>
                </c:pt>
                <c:pt idx="55">
                  <c:v>-8.4</c:v>
                </c:pt>
                <c:pt idx="56">
                  <c:v>-3.6</c:v>
                </c:pt>
                <c:pt idx="57">
                  <c:v>-3.7</c:v>
                </c:pt>
                <c:pt idx="58">
                  <c:v>-3.5</c:v>
                </c:pt>
                <c:pt idx="59">
                  <c:v>-9.6999999999999993</c:v>
                </c:pt>
                <c:pt idx="60">
                  <c:v>-10.9</c:v>
                </c:pt>
                <c:pt idx="61">
                  <c:v>1.5</c:v>
                </c:pt>
                <c:pt idx="62">
                  <c:v>-6.4</c:v>
                </c:pt>
                <c:pt idx="63">
                  <c:v>-4.8</c:v>
                </c:pt>
                <c:pt idx="64">
                  <c:v>-7.4</c:v>
                </c:pt>
                <c:pt idx="65">
                  <c:v>-1.6</c:v>
                </c:pt>
                <c:pt idx="66">
                  <c:v>-6.8</c:v>
                </c:pt>
                <c:pt idx="67">
                  <c:v>-7.2</c:v>
                </c:pt>
                <c:pt idx="68">
                  <c:v>0.9</c:v>
                </c:pt>
                <c:pt idx="69">
                  <c:v>-6.8</c:v>
                </c:pt>
                <c:pt idx="70">
                  <c:v>-4.2</c:v>
                </c:pt>
                <c:pt idx="71">
                  <c:v>-8.1</c:v>
                </c:pt>
                <c:pt idx="72">
                  <c:v>-4</c:v>
                </c:pt>
                <c:pt idx="73">
                  <c:v>-4.5</c:v>
                </c:pt>
                <c:pt idx="74">
                  <c:v>-4.5</c:v>
                </c:pt>
                <c:pt idx="75">
                  <c:v>0.4</c:v>
                </c:pt>
                <c:pt idx="76">
                  <c:v>-4.5</c:v>
                </c:pt>
                <c:pt idx="77">
                  <c:v>-3.8</c:v>
                </c:pt>
                <c:pt idx="78">
                  <c:v>4.0999999999999996</c:v>
                </c:pt>
                <c:pt idx="79">
                  <c:v>3.7</c:v>
                </c:pt>
                <c:pt idx="80">
                  <c:v>-1.7</c:v>
                </c:pt>
                <c:pt idx="81">
                  <c:v>-1.8</c:v>
                </c:pt>
                <c:pt idx="82">
                  <c:v>3.4</c:v>
                </c:pt>
                <c:pt idx="83">
                  <c:v>4.9000000000000004</c:v>
                </c:pt>
                <c:pt idx="84">
                  <c:v>-3.6</c:v>
                </c:pt>
                <c:pt idx="85">
                  <c:v>-3.8</c:v>
                </c:pt>
                <c:pt idx="86">
                  <c:v>5.9</c:v>
                </c:pt>
                <c:pt idx="87">
                  <c:v>5.2</c:v>
                </c:pt>
                <c:pt idx="88">
                  <c:v>1.4</c:v>
                </c:pt>
                <c:pt idx="89">
                  <c:v>4.5999999999999996</c:v>
                </c:pt>
                <c:pt idx="90">
                  <c:v>4.2</c:v>
                </c:pt>
                <c:pt idx="91">
                  <c:v>-4.7</c:v>
                </c:pt>
                <c:pt idx="92">
                  <c:v>6.6</c:v>
                </c:pt>
                <c:pt idx="93">
                  <c:v>11.2</c:v>
                </c:pt>
                <c:pt idx="94">
                  <c:v>4.7</c:v>
                </c:pt>
                <c:pt idx="95">
                  <c:v>1.9</c:v>
                </c:pt>
                <c:pt idx="96">
                  <c:v>4.5</c:v>
                </c:pt>
                <c:pt idx="97">
                  <c:v>0.5</c:v>
                </c:pt>
                <c:pt idx="98">
                  <c:v>-1.6</c:v>
                </c:pt>
                <c:pt idx="99">
                  <c:v>-3.6</c:v>
                </c:pt>
                <c:pt idx="100">
                  <c:v>2.6</c:v>
                </c:pt>
                <c:pt idx="101">
                  <c:v>7.4</c:v>
                </c:pt>
                <c:pt idx="102">
                  <c:v>1.1000000000000001</c:v>
                </c:pt>
                <c:pt idx="103">
                  <c:v>-1.6</c:v>
                </c:pt>
                <c:pt idx="104">
                  <c:v>-2.2999999999999998</c:v>
                </c:pt>
                <c:pt idx="105">
                  <c:v>7.6</c:v>
                </c:pt>
                <c:pt idx="106">
                  <c:v>0.1</c:v>
                </c:pt>
                <c:pt idx="107">
                  <c:v>-2.2000000000000002</c:v>
                </c:pt>
                <c:pt idx="108">
                  <c:v>-5.0999999999999996</c:v>
                </c:pt>
                <c:pt idx="109">
                  <c:v>-3.5</c:v>
                </c:pt>
                <c:pt idx="110">
                  <c:v>-5.7</c:v>
                </c:pt>
                <c:pt idx="111">
                  <c:v>2.5</c:v>
                </c:pt>
                <c:pt idx="112">
                  <c:v>5.5</c:v>
                </c:pt>
                <c:pt idx="113">
                  <c:v>-2.1</c:v>
                </c:pt>
                <c:pt idx="114">
                  <c:v>-2</c:v>
                </c:pt>
                <c:pt idx="115">
                  <c:v>-1</c:v>
                </c:pt>
                <c:pt idx="116">
                  <c:v>-1.2</c:v>
                </c:pt>
                <c:pt idx="117">
                  <c:v>1.7</c:v>
                </c:pt>
                <c:pt idx="118">
                  <c:v>-3</c:v>
                </c:pt>
                <c:pt idx="119">
                  <c:v>2.8</c:v>
                </c:pt>
                <c:pt idx="120">
                  <c:v>2.9</c:v>
                </c:pt>
                <c:pt idx="121">
                  <c:v>-1.4</c:v>
                </c:pt>
                <c:pt idx="122">
                  <c:v>-3.1</c:v>
                </c:pt>
                <c:pt idx="123">
                  <c:v>-2.6</c:v>
                </c:pt>
                <c:pt idx="124">
                  <c:v>-3.9</c:v>
                </c:pt>
                <c:pt idx="125">
                  <c:v>3.6</c:v>
                </c:pt>
                <c:pt idx="126">
                  <c:v>6.7</c:v>
                </c:pt>
                <c:pt idx="127">
                  <c:v>4.7</c:v>
                </c:pt>
                <c:pt idx="128">
                  <c:v>9.9</c:v>
                </c:pt>
                <c:pt idx="129">
                  <c:v>13.8</c:v>
                </c:pt>
                <c:pt idx="130">
                  <c:v>13.7</c:v>
                </c:pt>
                <c:pt idx="131">
                  <c:v>13.6</c:v>
                </c:pt>
                <c:pt idx="132">
                  <c:v>13.2</c:v>
                </c:pt>
                <c:pt idx="133">
                  <c:v>8.4</c:v>
                </c:pt>
                <c:pt idx="134">
                  <c:v>3</c:v>
                </c:pt>
                <c:pt idx="135">
                  <c:v>-2.1</c:v>
                </c:pt>
                <c:pt idx="136">
                  <c:v>-5.5</c:v>
                </c:pt>
                <c:pt idx="137">
                  <c:v>3.9</c:v>
                </c:pt>
                <c:pt idx="138">
                  <c:v>3.4</c:v>
                </c:pt>
                <c:pt idx="139">
                  <c:v>5.6</c:v>
                </c:pt>
                <c:pt idx="140">
                  <c:v>8.1999999999999993</c:v>
                </c:pt>
                <c:pt idx="141">
                  <c:v>10.8</c:v>
                </c:pt>
                <c:pt idx="142">
                  <c:v>13.8</c:v>
                </c:pt>
                <c:pt idx="143">
                  <c:v>9.9</c:v>
                </c:pt>
                <c:pt idx="144">
                  <c:v>6.2</c:v>
                </c:pt>
                <c:pt idx="145">
                  <c:v>1.7</c:v>
                </c:pt>
                <c:pt idx="146">
                  <c:v>1</c:v>
                </c:pt>
                <c:pt idx="147">
                  <c:v>12.1</c:v>
                </c:pt>
                <c:pt idx="148">
                  <c:v>10.7</c:v>
                </c:pt>
                <c:pt idx="149">
                  <c:v>12.1</c:v>
                </c:pt>
                <c:pt idx="150">
                  <c:v>14.5</c:v>
                </c:pt>
                <c:pt idx="151">
                  <c:v>9.6</c:v>
                </c:pt>
                <c:pt idx="152">
                  <c:v>7.9</c:v>
                </c:pt>
                <c:pt idx="153">
                  <c:v>13.5</c:v>
                </c:pt>
                <c:pt idx="154">
                  <c:v>13.3</c:v>
                </c:pt>
                <c:pt idx="155">
                  <c:v>13.2</c:v>
                </c:pt>
                <c:pt idx="156">
                  <c:v>10.1</c:v>
                </c:pt>
                <c:pt idx="157">
                  <c:v>12.1</c:v>
                </c:pt>
                <c:pt idx="158">
                  <c:v>11</c:v>
                </c:pt>
                <c:pt idx="159">
                  <c:v>10.3</c:v>
                </c:pt>
                <c:pt idx="160">
                  <c:v>5</c:v>
                </c:pt>
                <c:pt idx="161">
                  <c:v>3.8</c:v>
                </c:pt>
                <c:pt idx="162">
                  <c:v>13.6</c:v>
                </c:pt>
                <c:pt idx="163">
                  <c:v>14</c:v>
                </c:pt>
                <c:pt idx="164">
                  <c:v>13.1</c:v>
                </c:pt>
                <c:pt idx="165">
                  <c:v>11.1</c:v>
                </c:pt>
                <c:pt idx="166">
                  <c:v>7.7</c:v>
                </c:pt>
                <c:pt idx="167">
                  <c:v>5.5</c:v>
                </c:pt>
                <c:pt idx="168">
                  <c:v>11.5</c:v>
                </c:pt>
                <c:pt idx="169">
                  <c:v>11.3</c:v>
                </c:pt>
                <c:pt idx="170">
                  <c:v>10.5</c:v>
                </c:pt>
                <c:pt idx="171">
                  <c:v>11.7</c:v>
                </c:pt>
                <c:pt idx="172">
                  <c:v>13.5</c:v>
                </c:pt>
                <c:pt idx="173">
                  <c:v>11.8</c:v>
                </c:pt>
                <c:pt idx="174">
                  <c:v>18</c:v>
                </c:pt>
                <c:pt idx="175">
                  <c:v>13.5</c:v>
                </c:pt>
                <c:pt idx="176">
                  <c:v>9.1</c:v>
                </c:pt>
                <c:pt idx="177">
                  <c:v>8.3000000000000007</c:v>
                </c:pt>
                <c:pt idx="178">
                  <c:v>10.9</c:v>
                </c:pt>
                <c:pt idx="179">
                  <c:v>11.7</c:v>
                </c:pt>
                <c:pt idx="180">
                  <c:v>12.1</c:v>
                </c:pt>
                <c:pt idx="181">
                  <c:v>13.7</c:v>
                </c:pt>
                <c:pt idx="182">
                  <c:v>13</c:v>
                </c:pt>
                <c:pt idx="183">
                  <c:v>7.6</c:v>
                </c:pt>
                <c:pt idx="184">
                  <c:v>8</c:v>
                </c:pt>
                <c:pt idx="185">
                  <c:v>6.5</c:v>
                </c:pt>
                <c:pt idx="186">
                  <c:v>7.3</c:v>
                </c:pt>
                <c:pt idx="187">
                  <c:v>6</c:v>
                </c:pt>
                <c:pt idx="188">
                  <c:v>4.4000000000000004</c:v>
                </c:pt>
                <c:pt idx="189">
                  <c:v>12.5</c:v>
                </c:pt>
                <c:pt idx="190">
                  <c:v>13.8</c:v>
                </c:pt>
                <c:pt idx="191">
                  <c:v>12.9</c:v>
                </c:pt>
                <c:pt idx="192">
                  <c:v>13</c:v>
                </c:pt>
                <c:pt idx="193">
                  <c:v>9.4</c:v>
                </c:pt>
                <c:pt idx="194">
                  <c:v>5</c:v>
                </c:pt>
                <c:pt idx="195">
                  <c:v>4.8</c:v>
                </c:pt>
                <c:pt idx="196">
                  <c:v>4</c:v>
                </c:pt>
                <c:pt idx="197">
                  <c:v>13.5</c:v>
                </c:pt>
                <c:pt idx="198">
                  <c:v>10.6</c:v>
                </c:pt>
                <c:pt idx="199">
                  <c:v>9.9</c:v>
                </c:pt>
                <c:pt idx="200">
                  <c:v>11.2</c:v>
                </c:pt>
                <c:pt idx="201">
                  <c:v>16.2</c:v>
                </c:pt>
                <c:pt idx="202">
                  <c:v>12.9</c:v>
                </c:pt>
                <c:pt idx="203">
                  <c:v>16.600000000000001</c:v>
                </c:pt>
                <c:pt idx="204">
                  <c:v>17.2</c:v>
                </c:pt>
                <c:pt idx="205">
                  <c:v>12.7</c:v>
                </c:pt>
                <c:pt idx="206">
                  <c:v>10.199999999999999</c:v>
                </c:pt>
                <c:pt idx="207">
                  <c:v>8.5</c:v>
                </c:pt>
                <c:pt idx="208">
                  <c:v>10.7</c:v>
                </c:pt>
                <c:pt idx="209">
                  <c:v>14.8</c:v>
                </c:pt>
                <c:pt idx="210">
                  <c:v>12.2</c:v>
                </c:pt>
                <c:pt idx="211">
                  <c:v>11.2</c:v>
                </c:pt>
                <c:pt idx="212">
                  <c:v>7.9</c:v>
                </c:pt>
                <c:pt idx="213">
                  <c:v>9.8000000000000007</c:v>
                </c:pt>
                <c:pt idx="214">
                  <c:v>13</c:v>
                </c:pt>
                <c:pt idx="215">
                  <c:v>14.4</c:v>
                </c:pt>
                <c:pt idx="216">
                  <c:v>9.1</c:v>
                </c:pt>
                <c:pt idx="217">
                  <c:v>8.6999999999999993</c:v>
                </c:pt>
                <c:pt idx="218">
                  <c:v>7.3</c:v>
                </c:pt>
                <c:pt idx="219">
                  <c:v>7.2</c:v>
                </c:pt>
                <c:pt idx="220">
                  <c:v>8.8000000000000007</c:v>
                </c:pt>
                <c:pt idx="221">
                  <c:v>6.6</c:v>
                </c:pt>
                <c:pt idx="222">
                  <c:v>2.4</c:v>
                </c:pt>
                <c:pt idx="223">
                  <c:v>2.7</c:v>
                </c:pt>
                <c:pt idx="224">
                  <c:v>13.8</c:v>
                </c:pt>
                <c:pt idx="225">
                  <c:v>10.7</c:v>
                </c:pt>
                <c:pt idx="226">
                  <c:v>9.6</c:v>
                </c:pt>
                <c:pt idx="227">
                  <c:v>10.4</c:v>
                </c:pt>
                <c:pt idx="228">
                  <c:v>10</c:v>
                </c:pt>
                <c:pt idx="229">
                  <c:v>10</c:v>
                </c:pt>
                <c:pt idx="230">
                  <c:v>5.7</c:v>
                </c:pt>
                <c:pt idx="231">
                  <c:v>7</c:v>
                </c:pt>
                <c:pt idx="232">
                  <c:v>12.4</c:v>
                </c:pt>
                <c:pt idx="233">
                  <c:v>11.3</c:v>
                </c:pt>
                <c:pt idx="234">
                  <c:v>7.6</c:v>
                </c:pt>
                <c:pt idx="235">
                  <c:v>6.8</c:v>
                </c:pt>
                <c:pt idx="236">
                  <c:v>12.5</c:v>
                </c:pt>
                <c:pt idx="237">
                  <c:v>13.2</c:v>
                </c:pt>
                <c:pt idx="238">
                  <c:v>15.7</c:v>
                </c:pt>
                <c:pt idx="239">
                  <c:v>15.8</c:v>
                </c:pt>
                <c:pt idx="240">
                  <c:v>11.5</c:v>
                </c:pt>
                <c:pt idx="241">
                  <c:v>6.1</c:v>
                </c:pt>
                <c:pt idx="242">
                  <c:v>3.1</c:v>
                </c:pt>
                <c:pt idx="243">
                  <c:v>5.3</c:v>
                </c:pt>
                <c:pt idx="244">
                  <c:v>6.7</c:v>
                </c:pt>
                <c:pt idx="245">
                  <c:v>6.1</c:v>
                </c:pt>
                <c:pt idx="246">
                  <c:v>11.6</c:v>
                </c:pt>
                <c:pt idx="247">
                  <c:v>13.7</c:v>
                </c:pt>
                <c:pt idx="248">
                  <c:v>8.9</c:v>
                </c:pt>
                <c:pt idx="249">
                  <c:v>8.1</c:v>
                </c:pt>
                <c:pt idx="250">
                  <c:v>7.8</c:v>
                </c:pt>
                <c:pt idx="251">
                  <c:v>9.6</c:v>
                </c:pt>
                <c:pt idx="252">
                  <c:v>7</c:v>
                </c:pt>
                <c:pt idx="253">
                  <c:v>5.6</c:v>
                </c:pt>
                <c:pt idx="254">
                  <c:v>10.9</c:v>
                </c:pt>
                <c:pt idx="255">
                  <c:v>11</c:v>
                </c:pt>
                <c:pt idx="256">
                  <c:v>12.2</c:v>
                </c:pt>
                <c:pt idx="257">
                  <c:v>12.7</c:v>
                </c:pt>
                <c:pt idx="258">
                  <c:v>13.3</c:v>
                </c:pt>
                <c:pt idx="259">
                  <c:v>12.4</c:v>
                </c:pt>
                <c:pt idx="260">
                  <c:v>11.9</c:v>
                </c:pt>
                <c:pt idx="261">
                  <c:v>11.4</c:v>
                </c:pt>
                <c:pt idx="262">
                  <c:v>6</c:v>
                </c:pt>
                <c:pt idx="263">
                  <c:v>2.5</c:v>
                </c:pt>
                <c:pt idx="264">
                  <c:v>4.9000000000000004</c:v>
                </c:pt>
                <c:pt idx="265">
                  <c:v>3.7</c:v>
                </c:pt>
                <c:pt idx="266">
                  <c:v>3.6</c:v>
                </c:pt>
                <c:pt idx="267">
                  <c:v>4.0999999999999996</c:v>
                </c:pt>
                <c:pt idx="268">
                  <c:v>5.3</c:v>
                </c:pt>
                <c:pt idx="269">
                  <c:v>2.6</c:v>
                </c:pt>
                <c:pt idx="270">
                  <c:v>0.2</c:v>
                </c:pt>
                <c:pt idx="271">
                  <c:v>12.6</c:v>
                </c:pt>
                <c:pt idx="272">
                  <c:v>12.4</c:v>
                </c:pt>
                <c:pt idx="273">
                  <c:v>8.4</c:v>
                </c:pt>
                <c:pt idx="274">
                  <c:v>8.1999999999999993</c:v>
                </c:pt>
                <c:pt idx="275">
                  <c:v>6.8</c:v>
                </c:pt>
                <c:pt idx="276">
                  <c:v>6.3</c:v>
                </c:pt>
                <c:pt idx="277">
                  <c:v>7.3</c:v>
                </c:pt>
                <c:pt idx="278">
                  <c:v>2.4</c:v>
                </c:pt>
                <c:pt idx="279">
                  <c:v>1.2</c:v>
                </c:pt>
                <c:pt idx="280">
                  <c:v>2.5</c:v>
                </c:pt>
                <c:pt idx="281">
                  <c:v>3.9</c:v>
                </c:pt>
                <c:pt idx="282">
                  <c:v>-1.5</c:v>
                </c:pt>
                <c:pt idx="283">
                  <c:v>-3.9</c:v>
                </c:pt>
                <c:pt idx="284">
                  <c:v>-4.5</c:v>
                </c:pt>
                <c:pt idx="285">
                  <c:v>6.3</c:v>
                </c:pt>
                <c:pt idx="286">
                  <c:v>5.7</c:v>
                </c:pt>
                <c:pt idx="287">
                  <c:v>6.6</c:v>
                </c:pt>
                <c:pt idx="288">
                  <c:v>7</c:v>
                </c:pt>
                <c:pt idx="289">
                  <c:v>6</c:v>
                </c:pt>
                <c:pt idx="290">
                  <c:v>1.6</c:v>
                </c:pt>
                <c:pt idx="291">
                  <c:v>5</c:v>
                </c:pt>
                <c:pt idx="292">
                  <c:v>0</c:v>
                </c:pt>
                <c:pt idx="293">
                  <c:v>2.1</c:v>
                </c:pt>
                <c:pt idx="294">
                  <c:v>4.4000000000000004</c:v>
                </c:pt>
                <c:pt idx="295">
                  <c:v>-5</c:v>
                </c:pt>
                <c:pt idx="296">
                  <c:v>-5</c:v>
                </c:pt>
                <c:pt idx="297">
                  <c:v>4.5999999999999996</c:v>
                </c:pt>
                <c:pt idx="298">
                  <c:v>7.5</c:v>
                </c:pt>
                <c:pt idx="299">
                  <c:v>2.2999999999999998</c:v>
                </c:pt>
                <c:pt idx="300">
                  <c:v>4.5</c:v>
                </c:pt>
                <c:pt idx="301">
                  <c:v>10.8</c:v>
                </c:pt>
                <c:pt idx="302">
                  <c:v>1.3</c:v>
                </c:pt>
                <c:pt idx="303">
                  <c:v>1.7</c:v>
                </c:pt>
                <c:pt idx="304">
                  <c:v>0.7</c:v>
                </c:pt>
                <c:pt idx="305">
                  <c:v>-0.2</c:v>
                </c:pt>
                <c:pt idx="306">
                  <c:v>0.5</c:v>
                </c:pt>
                <c:pt idx="307">
                  <c:v>-0.3</c:v>
                </c:pt>
                <c:pt idx="308">
                  <c:v>4.5</c:v>
                </c:pt>
                <c:pt idx="309">
                  <c:v>2.5</c:v>
                </c:pt>
                <c:pt idx="310">
                  <c:v>2.5</c:v>
                </c:pt>
                <c:pt idx="311">
                  <c:v>3</c:v>
                </c:pt>
                <c:pt idx="312">
                  <c:v>-3.2</c:v>
                </c:pt>
                <c:pt idx="313">
                  <c:v>-2</c:v>
                </c:pt>
                <c:pt idx="314">
                  <c:v>1.1000000000000001</c:v>
                </c:pt>
                <c:pt idx="315">
                  <c:v>-7.5</c:v>
                </c:pt>
                <c:pt idx="316">
                  <c:v>-7.5</c:v>
                </c:pt>
                <c:pt idx="317">
                  <c:v>1.1000000000000001</c:v>
                </c:pt>
                <c:pt idx="318">
                  <c:v>-3.4</c:v>
                </c:pt>
                <c:pt idx="319">
                  <c:v>5.3</c:v>
                </c:pt>
                <c:pt idx="320">
                  <c:v>8.6</c:v>
                </c:pt>
                <c:pt idx="321">
                  <c:v>7.3</c:v>
                </c:pt>
                <c:pt idx="322">
                  <c:v>2</c:v>
                </c:pt>
                <c:pt idx="323">
                  <c:v>1.7</c:v>
                </c:pt>
                <c:pt idx="324">
                  <c:v>3.9</c:v>
                </c:pt>
                <c:pt idx="325">
                  <c:v>9.4</c:v>
                </c:pt>
                <c:pt idx="326">
                  <c:v>2.7</c:v>
                </c:pt>
                <c:pt idx="327">
                  <c:v>2</c:v>
                </c:pt>
                <c:pt idx="328">
                  <c:v>3.3</c:v>
                </c:pt>
                <c:pt idx="329">
                  <c:v>-1.9</c:v>
                </c:pt>
                <c:pt idx="330">
                  <c:v>-5.9</c:v>
                </c:pt>
                <c:pt idx="331">
                  <c:v>-2.7</c:v>
                </c:pt>
                <c:pt idx="332">
                  <c:v>-6.3</c:v>
                </c:pt>
                <c:pt idx="333">
                  <c:v>-11.6</c:v>
                </c:pt>
                <c:pt idx="334">
                  <c:v>-12.3</c:v>
                </c:pt>
                <c:pt idx="335">
                  <c:v>2.2000000000000002</c:v>
                </c:pt>
                <c:pt idx="336">
                  <c:v>-3.4</c:v>
                </c:pt>
                <c:pt idx="337">
                  <c:v>-9.8000000000000007</c:v>
                </c:pt>
                <c:pt idx="338">
                  <c:v>-8.3000000000000007</c:v>
                </c:pt>
                <c:pt idx="339">
                  <c:v>-9.1999999999999993</c:v>
                </c:pt>
                <c:pt idx="340">
                  <c:v>-9.3000000000000007</c:v>
                </c:pt>
                <c:pt idx="341">
                  <c:v>-1.2</c:v>
                </c:pt>
                <c:pt idx="342">
                  <c:v>4.5</c:v>
                </c:pt>
                <c:pt idx="343">
                  <c:v>5.0999999999999996</c:v>
                </c:pt>
                <c:pt idx="344">
                  <c:v>3.7</c:v>
                </c:pt>
                <c:pt idx="345">
                  <c:v>4.8</c:v>
                </c:pt>
                <c:pt idx="346">
                  <c:v>-0.7</c:v>
                </c:pt>
                <c:pt idx="347">
                  <c:v>4.0999999999999996</c:v>
                </c:pt>
                <c:pt idx="348">
                  <c:v>3.5</c:v>
                </c:pt>
                <c:pt idx="349">
                  <c:v>2.7</c:v>
                </c:pt>
                <c:pt idx="350">
                  <c:v>2.4</c:v>
                </c:pt>
                <c:pt idx="351">
                  <c:v>-0.7</c:v>
                </c:pt>
                <c:pt idx="352">
                  <c:v>5.4</c:v>
                </c:pt>
                <c:pt idx="353">
                  <c:v>-0.5</c:v>
                </c:pt>
                <c:pt idx="354">
                  <c:v>-5.2</c:v>
                </c:pt>
                <c:pt idx="355">
                  <c:v>-2.8</c:v>
                </c:pt>
                <c:pt idx="356">
                  <c:v>1.7</c:v>
                </c:pt>
                <c:pt idx="357">
                  <c:v>2.2999999999999998</c:v>
                </c:pt>
                <c:pt idx="358">
                  <c:v>5.3</c:v>
                </c:pt>
                <c:pt idx="359">
                  <c:v>7.3</c:v>
                </c:pt>
                <c:pt idx="360">
                  <c:v>1</c:v>
                </c:pt>
                <c:pt idx="361">
                  <c:v>-2.6</c:v>
                </c:pt>
                <c:pt idx="362">
                  <c:v>-8.1</c:v>
                </c:pt>
                <c:pt idx="363">
                  <c:v>-10.8</c:v>
                </c:pt>
                <c:pt idx="364">
                  <c:v>-11.5</c:v>
                </c:pt>
                <c:pt idx="365">
                  <c:v>-3.1</c:v>
                </c:pt>
              </c:numCache>
            </c:numRef>
          </c:val>
        </c:ser>
        <c:ser>
          <c:idx val="4"/>
          <c:order val="4"/>
          <c:tx>
            <c:strRef>
              <c:f>KNMI!$M$3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KNMI!$M$4:$M$369</c:f>
              <c:numCache>
                <c:formatCode>General</c:formatCode>
                <c:ptCount val="366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  <c:pt idx="365">
                  <c:v>13</c:v>
                </c:pt>
              </c:numCache>
            </c:numRef>
          </c:val>
        </c:ser>
        <c:ser>
          <c:idx val="5"/>
          <c:order val="5"/>
          <c:tx>
            <c:strRef>
              <c:f>KNMI!$N$2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KNMI!$N$4:$N$369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</c:ser>
        <c:ser>
          <c:idx val="6"/>
          <c:order val="6"/>
          <c:tx>
            <c:strRef>
              <c:f>KNMI!$O$2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KNMI!$B$4:$B$369</c:f>
              <c:numCache>
                <c:formatCode>d/mmm/yy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KNMI!$O$4:$O$369</c:f>
              <c:numCache>
                <c:formatCode>General</c:formatCode>
                <c:ptCount val="366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0">
                  <c:v>100</c:v>
                </c:pt>
                <c:pt idx="131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6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0">
                  <c:v>100</c:v>
                </c:pt>
                <c:pt idx="141">
                  <c:v>100</c:v>
                </c:pt>
                <c:pt idx="142">
                  <c:v>100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-100</c:v>
                </c:pt>
                <c:pt idx="275">
                  <c:v>-100</c:v>
                </c:pt>
                <c:pt idx="276">
                  <c:v>-100</c:v>
                </c:pt>
                <c:pt idx="277">
                  <c:v>-100</c:v>
                </c:pt>
                <c:pt idx="278">
                  <c:v>-100</c:v>
                </c:pt>
                <c:pt idx="279">
                  <c:v>-100</c:v>
                </c:pt>
                <c:pt idx="280">
                  <c:v>-100</c:v>
                </c:pt>
                <c:pt idx="281">
                  <c:v>-100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-100</c:v>
                </c:pt>
                <c:pt idx="289">
                  <c:v>-100</c:v>
                </c:pt>
                <c:pt idx="290">
                  <c:v>-100</c:v>
                </c:pt>
                <c:pt idx="291">
                  <c:v>-100</c:v>
                </c:pt>
                <c:pt idx="292">
                  <c:v>-100</c:v>
                </c:pt>
                <c:pt idx="293">
                  <c:v>-100</c:v>
                </c:pt>
                <c:pt idx="294">
                  <c:v>-100</c:v>
                </c:pt>
                <c:pt idx="295">
                  <c:v>-100</c:v>
                </c:pt>
                <c:pt idx="296">
                  <c:v>-100</c:v>
                </c:pt>
                <c:pt idx="297">
                  <c:v>-100</c:v>
                </c:pt>
                <c:pt idx="298">
                  <c:v>-100</c:v>
                </c:pt>
                <c:pt idx="299">
                  <c:v>-100</c:v>
                </c:pt>
                <c:pt idx="300">
                  <c:v>-100</c:v>
                </c:pt>
                <c:pt idx="301">
                  <c:v>-100</c:v>
                </c:pt>
                <c:pt idx="302">
                  <c:v>-100</c:v>
                </c:pt>
                <c:pt idx="303">
                  <c:v>-100</c:v>
                </c:pt>
                <c:pt idx="304">
                  <c:v>-100</c:v>
                </c:pt>
                <c:pt idx="305">
                  <c:v>-100</c:v>
                </c:pt>
                <c:pt idx="306">
                  <c:v>-100</c:v>
                </c:pt>
                <c:pt idx="307">
                  <c:v>-100</c:v>
                </c:pt>
                <c:pt idx="308">
                  <c:v>-100</c:v>
                </c:pt>
                <c:pt idx="309">
                  <c:v>-100</c:v>
                </c:pt>
                <c:pt idx="310">
                  <c:v>-100</c:v>
                </c:pt>
                <c:pt idx="311">
                  <c:v>-100</c:v>
                </c:pt>
                <c:pt idx="312">
                  <c:v>-100</c:v>
                </c:pt>
                <c:pt idx="313">
                  <c:v>-100</c:v>
                </c:pt>
                <c:pt idx="314">
                  <c:v>-100</c:v>
                </c:pt>
                <c:pt idx="315">
                  <c:v>-100</c:v>
                </c:pt>
                <c:pt idx="316">
                  <c:v>-100</c:v>
                </c:pt>
                <c:pt idx="317">
                  <c:v>-100</c:v>
                </c:pt>
                <c:pt idx="318">
                  <c:v>-100</c:v>
                </c:pt>
                <c:pt idx="319">
                  <c:v>-100</c:v>
                </c:pt>
                <c:pt idx="320">
                  <c:v>-100</c:v>
                </c:pt>
                <c:pt idx="321">
                  <c:v>-100</c:v>
                </c:pt>
                <c:pt idx="322">
                  <c:v>-100</c:v>
                </c:pt>
                <c:pt idx="323">
                  <c:v>-100</c:v>
                </c:pt>
                <c:pt idx="324">
                  <c:v>-100</c:v>
                </c:pt>
                <c:pt idx="325">
                  <c:v>-100</c:v>
                </c:pt>
                <c:pt idx="326">
                  <c:v>-100</c:v>
                </c:pt>
                <c:pt idx="327">
                  <c:v>-100</c:v>
                </c:pt>
                <c:pt idx="328">
                  <c:v>-100</c:v>
                </c:pt>
                <c:pt idx="329">
                  <c:v>-100</c:v>
                </c:pt>
                <c:pt idx="330">
                  <c:v>-100</c:v>
                </c:pt>
                <c:pt idx="331">
                  <c:v>-100</c:v>
                </c:pt>
                <c:pt idx="332">
                  <c:v>-100</c:v>
                </c:pt>
                <c:pt idx="333">
                  <c:v>-100</c:v>
                </c:pt>
                <c:pt idx="334">
                  <c:v>-100</c:v>
                </c:pt>
                <c:pt idx="335">
                  <c:v>-100</c:v>
                </c:pt>
                <c:pt idx="336">
                  <c:v>-100</c:v>
                </c:pt>
                <c:pt idx="337">
                  <c:v>-100</c:v>
                </c:pt>
                <c:pt idx="338">
                  <c:v>-100</c:v>
                </c:pt>
                <c:pt idx="339">
                  <c:v>-100</c:v>
                </c:pt>
                <c:pt idx="340">
                  <c:v>-100</c:v>
                </c:pt>
                <c:pt idx="341">
                  <c:v>-100</c:v>
                </c:pt>
                <c:pt idx="342">
                  <c:v>-100</c:v>
                </c:pt>
                <c:pt idx="343">
                  <c:v>-100</c:v>
                </c:pt>
                <c:pt idx="344">
                  <c:v>-100</c:v>
                </c:pt>
                <c:pt idx="345">
                  <c:v>-100</c:v>
                </c:pt>
                <c:pt idx="346">
                  <c:v>-100</c:v>
                </c:pt>
                <c:pt idx="347">
                  <c:v>-100</c:v>
                </c:pt>
                <c:pt idx="348">
                  <c:v>-100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-100</c:v>
                </c:pt>
                <c:pt idx="361">
                  <c:v>-100</c:v>
                </c:pt>
                <c:pt idx="362">
                  <c:v>-100</c:v>
                </c:pt>
                <c:pt idx="363">
                  <c:v>-100</c:v>
                </c:pt>
                <c:pt idx="364">
                  <c:v>-100</c:v>
                </c:pt>
                <c:pt idx="365">
                  <c:v>-100</c:v>
                </c:pt>
              </c:numCache>
            </c:numRef>
          </c:val>
        </c:ser>
        <c:dLbls/>
        <c:marker val="1"/>
        <c:axId val="134009984"/>
        <c:axId val="134011520"/>
      </c:lineChart>
      <c:catAx>
        <c:axId val="133998080"/>
        <c:scaling>
          <c:orientation val="minMax"/>
        </c:scaling>
        <c:axPos val="b"/>
        <c:numFmt formatCode="d/mmm/yy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3999616"/>
        <c:crosses val="autoZero"/>
        <c:lblAlgn val="ctr"/>
        <c:lblOffset val="100"/>
        <c:tickLblSkip val="10"/>
        <c:tickMarkSkip val="1"/>
      </c:catAx>
      <c:valAx>
        <c:axId val="133999616"/>
        <c:scaling>
          <c:orientation val="minMax"/>
          <c:max val="30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00B0F0"/>
                    </a:solidFill>
                  </a:rPr>
                  <a:t>regenval (mm)</a:t>
                </a:r>
                <a:endParaRPr lang="nl-NL" sz="1200"/>
              </a:p>
            </c:rich>
          </c:tx>
          <c:layout>
            <c:manualLayout>
              <c:xMode val="edge"/>
              <c:yMode val="edge"/>
              <c:x val="1.2409513960703203E-2"/>
              <c:y val="0.6820451087681838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3998080"/>
        <c:crosses val="autoZero"/>
        <c:crossBetween val="between"/>
        <c:majorUnit val="5"/>
        <c:minorUnit val="1"/>
      </c:valAx>
      <c:catAx>
        <c:axId val="134009984"/>
        <c:scaling>
          <c:orientation val="minMax"/>
        </c:scaling>
        <c:delete val="1"/>
        <c:axPos val="b"/>
        <c:numFmt formatCode="d/mmm/yy" sourceLinked="1"/>
        <c:tickLblPos val="none"/>
        <c:crossAx val="134011520"/>
        <c:crosses val="autoZero"/>
        <c:lblAlgn val="ctr"/>
        <c:lblOffset val="100"/>
      </c:catAx>
      <c:valAx>
        <c:axId val="134011520"/>
        <c:scaling>
          <c:orientation val="minMax"/>
          <c:max val="40"/>
          <c:min val="-20"/>
        </c:scaling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34009984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tabSelected="1" zoomScale="99" workbookViewId="0"/>
  </sheetViews>
  <pageMargins left="0.75" right="0.75" top="1" bottom="1" header="0.5" footer="0.5"/>
  <headerFooter alignWithMargins="0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r:id="rId1"/>
  <headerFooter alignWithMargins="0">
    <oddHeader>&amp;A</oddHeader>
    <oddFooter>Page &amp;P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13</xdr:row>
      <xdr:rowOff>0</xdr:rowOff>
    </xdr:from>
    <xdr:to>
      <xdr:col>4</xdr:col>
      <xdr:colOff>1674825</xdr:colOff>
      <xdr:row>22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13</xdr:row>
      <xdr:rowOff>0</xdr:rowOff>
    </xdr:from>
    <xdr:to>
      <xdr:col>3</xdr:col>
      <xdr:colOff>1665300</xdr:colOff>
      <xdr:row>22</xdr:row>
      <xdr:rowOff>104775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13</xdr:row>
      <xdr:rowOff>0</xdr:rowOff>
    </xdr:from>
    <xdr:to>
      <xdr:col>2</xdr:col>
      <xdr:colOff>1665300</xdr:colOff>
      <xdr:row>22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</xdr:colOff>
      <xdr:row>28</xdr:row>
      <xdr:rowOff>0</xdr:rowOff>
    </xdr:from>
    <xdr:to>
      <xdr:col>4</xdr:col>
      <xdr:colOff>1674825</xdr:colOff>
      <xdr:row>37</xdr:row>
      <xdr:rowOff>141300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38100</xdr:colOff>
      <xdr:row>28</xdr:row>
      <xdr:rowOff>0</xdr:rowOff>
    </xdr:from>
    <xdr:to>
      <xdr:col>3</xdr:col>
      <xdr:colOff>1665300</xdr:colOff>
      <xdr:row>37</xdr:row>
      <xdr:rowOff>141300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47625</xdr:colOff>
      <xdr:row>28</xdr:row>
      <xdr:rowOff>0</xdr:rowOff>
    </xdr:from>
    <xdr:to>
      <xdr:col>2</xdr:col>
      <xdr:colOff>1674825</xdr:colOff>
      <xdr:row>37</xdr:row>
      <xdr:rowOff>141300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13</xdr:row>
      <xdr:rowOff>0</xdr:rowOff>
    </xdr:from>
    <xdr:to>
      <xdr:col>1</xdr:col>
      <xdr:colOff>1665300</xdr:colOff>
      <xdr:row>22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47625</xdr:colOff>
      <xdr:row>28</xdr:row>
      <xdr:rowOff>0</xdr:rowOff>
    </xdr:from>
    <xdr:to>
      <xdr:col>1</xdr:col>
      <xdr:colOff>1674825</xdr:colOff>
      <xdr:row>37</xdr:row>
      <xdr:rowOff>141300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377</xdr:row>
      <xdr:rowOff>0</xdr:rowOff>
    </xdr:from>
    <xdr:to>
      <xdr:col>3</xdr:col>
      <xdr:colOff>514350</xdr:colOff>
      <xdr:row>387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377</xdr:row>
      <xdr:rowOff>0</xdr:rowOff>
    </xdr:from>
    <xdr:to>
      <xdr:col>11</xdr:col>
      <xdr:colOff>514350</xdr:colOff>
      <xdr:row>387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377</xdr:row>
      <xdr:rowOff>0</xdr:rowOff>
    </xdr:from>
    <xdr:to>
      <xdr:col>7</xdr:col>
      <xdr:colOff>295275</xdr:colOff>
      <xdr:row>387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377</xdr:row>
      <xdr:rowOff>0</xdr:rowOff>
    </xdr:from>
    <xdr:to>
      <xdr:col>15</xdr:col>
      <xdr:colOff>514350</xdr:colOff>
      <xdr:row>387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0.61582</cdr:y>
    </cdr:from>
    <cdr:to>
      <cdr:x>0.05568</cdr:x>
      <cdr:y>0.68023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460750"/>
          <a:ext cx="512885" cy="36195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0.00207</cdr:x>
      <cdr:y>0.6339</cdr:y>
    </cdr:from>
    <cdr:to>
      <cdr:x>0.04772</cdr:x>
      <cdr:y>0.71017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050" y="3562350"/>
          <a:ext cx="420472" cy="42862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75"/>
  <sheetViews>
    <sheetView workbookViewId="0">
      <selection activeCell="E1" sqref="E1"/>
    </sheetView>
  </sheetViews>
  <sheetFormatPr defaultRowHeight="12.75"/>
  <cols>
    <col min="1" max="1" width="31.42578125" style="27" bestFit="1" customWidth="1"/>
    <col min="2" max="5" width="25.7109375" customWidth="1"/>
  </cols>
  <sheetData>
    <row r="1" spans="1:5" ht="18">
      <c r="A1" s="79" t="s">
        <v>57</v>
      </c>
      <c r="B1" s="80">
        <v>2013</v>
      </c>
      <c r="C1" s="80">
        <v>2014</v>
      </c>
      <c r="D1" s="80">
        <v>2015</v>
      </c>
      <c r="E1" s="80">
        <v>2016</v>
      </c>
    </row>
    <row r="2" spans="1:5" ht="15.75">
      <c r="A2" s="87" t="s">
        <v>58</v>
      </c>
      <c r="B2" s="83">
        <v>46</v>
      </c>
      <c r="C2" s="83">
        <v>45</v>
      </c>
      <c r="D2" s="83">
        <v>36</v>
      </c>
      <c r="E2" s="92">
        <f>data!B2</f>
        <v>49</v>
      </c>
    </row>
    <row r="3" spans="1:5" ht="15.75">
      <c r="A3" s="87" t="s">
        <v>59</v>
      </c>
      <c r="B3" s="83">
        <v>772</v>
      </c>
      <c r="C3" s="83">
        <v>881</v>
      </c>
      <c r="D3" s="83">
        <v>414</v>
      </c>
      <c r="E3" s="92">
        <f>data!B40</f>
        <v>631</v>
      </c>
    </row>
    <row r="4" spans="1:5" ht="15.75">
      <c r="A4" s="87" t="s">
        <v>60</v>
      </c>
      <c r="B4" s="83">
        <v>26</v>
      </c>
      <c r="C4" s="83">
        <v>24</v>
      </c>
      <c r="D4" s="83">
        <v>24</v>
      </c>
      <c r="E4" s="92">
        <f>data!B42</f>
        <v>22</v>
      </c>
    </row>
    <row r="5" spans="1:5" ht="15.75">
      <c r="A5" s="87" t="s">
        <v>61</v>
      </c>
      <c r="B5" s="83" t="s">
        <v>99</v>
      </c>
      <c r="C5" s="83" t="s">
        <v>100</v>
      </c>
      <c r="D5" s="83" t="s">
        <v>99</v>
      </c>
      <c r="E5" s="92" t="str">
        <f>data!BQ10</f>
        <v>citroenvlinder</v>
      </c>
    </row>
    <row r="6" spans="1:5" ht="15.75">
      <c r="A6" s="82"/>
      <c r="B6" s="83" t="s">
        <v>100</v>
      </c>
      <c r="C6" s="83" t="s">
        <v>99</v>
      </c>
      <c r="D6" s="83" t="s">
        <v>100</v>
      </c>
      <c r="E6" s="92" t="str">
        <f>data!BQ11</f>
        <v>klein koolwitje</v>
      </c>
    </row>
    <row r="7" spans="1:5" ht="15.75">
      <c r="A7" s="88"/>
      <c r="B7" s="83" t="s">
        <v>101</v>
      </c>
      <c r="C7" s="83" t="s">
        <v>102</v>
      </c>
      <c r="D7" s="83" t="s">
        <v>103</v>
      </c>
      <c r="E7" s="92" t="str">
        <f>data!BQ12</f>
        <v>klein geaderd witje</v>
      </c>
    </row>
    <row r="8" spans="1:5" ht="15.75">
      <c r="A8" s="88" t="s">
        <v>149</v>
      </c>
      <c r="B8" s="83"/>
      <c r="C8" s="83"/>
      <c r="D8" s="83"/>
      <c r="E8" s="84"/>
    </row>
    <row r="9" spans="1:5" ht="15.75">
      <c r="A9" s="89" t="s">
        <v>95</v>
      </c>
      <c r="B9" s="90"/>
      <c r="C9" s="90"/>
      <c r="D9" s="90"/>
      <c r="E9" s="91"/>
    </row>
    <row r="10" spans="1:5" ht="15.75">
      <c r="A10" s="82" t="s">
        <v>138</v>
      </c>
      <c r="B10" s="85">
        <v>14.971584699453558</v>
      </c>
      <c r="C10" s="85">
        <v>15.73661202185793</v>
      </c>
      <c r="D10" s="85">
        <v>15.225683060109283</v>
      </c>
      <c r="E10" s="93">
        <f>KNMI!E375</f>
        <v>16.055737704918041</v>
      </c>
    </row>
    <row r="11" spans="1:5" ht="15.75">
      <c r="A11" s="82" t="s">
        <v>134</v>
      </c>
      <c r="B11" s="86">
        <v>1171</v>
      </c>
      <c r="C11" s="86">
        <v>1147</v>
      </c>
      <c r="D11" s="86">
        <v>1303</v>
      </c>
      <c r="E11" s="94">
        <f>KNMI!I372</f>
        <v>1220.299999999999</v>
      </c>
    </row>
    <row r="12" spans="1:5" ht="15.75">
      <c r="A12" s="82" t="s">
        <v>139</v>
      </c>
      <c r="B12" s="86">
        <v>324.60000000000002</v>
      </c>
      <c r="C12" s="86">
        <v>501.30000000000007</v>
      </c>
      <c r="D12" s="86">
        <v>323.49999999999994</v>
      </c>
      <c r="E12" s="94">
        <f>KNMI!J372</f>
        <v>439.6</v>
      </c>
    </row>
    <row r="13" spans="1:5" ht="15.75">
      <c r="A13" s="82" t="s">
        <v>140</v>
      </c>
      <c r="B13" s="85">
        <v>3.4972677595628423</v>
      </c>
      <c r="C13" s="85">
        <v>3.0557377049180316</v>
      </c>
      <c r="D13" s="85">
        <v>3.612568306010929</v>
      </c>
      <c r="E13" s="93">
        <f>KNMI!H375</f>
        <v>3.2797814207650271</v>
      </c>
    </row>
    <row r="14" spans="1:5" ht="18">
      <c r="A14" s="82" t="s">
        <v>97</v>
      </c>
      <c r="B14" s="52"/>
      <c r="C14" s="52"/>
      <c r="D14" s="52"/>
      <c r="E14" s="76"/>
    </row>
    <row r="15" spans="1:5">
      <c r="A15" s="77"/>
      <c r="E15" s="78"/>
    </row>
    <row r="16" spans="1:5">
      <c r="A16" s="77"/>
      <c r="E16" s="78"/>
    </row>
    <row r="17" spans="1:28">
      <c r="A17" s="77"/>
      <c r="E17" s="78"/>
    </row>
    <row r="18" spans="1:28">
      <c r="A18" s="77"/>
      <c r="E18" s="78"/>
    </row>
    <row r="19" spans="1:28">
      <c r="A19" s="77"/>
      <c r="E19" s="78"/>
    </row>
    <row r="20" spans="1:28">
      <c r="A20" s="77"/>
      <c r="E20" s="78"/>
    </row>
    <row r="21" spans="1:28">
      <c r="A21" s="77"/>
      <c r="E21" s="78"/>
    </row>
    <row r="22" spans="1:28">
      <c r="A22" s="77"/>
      <c r="E22" s="78"/>
    </row>
    <row r="23" spans="1:28">
      <c r="A23" s="77"/>
      <c r="E23" s="78"/>
    </row>
    <row r="24" spans="1:28" ht="15.75">
      <c r="A24" s="89" t="s">
        <v>98</v>
      </c>
      <c r="B24" s="90"/>
      <c r="C24" s="90"/>
      <c r="D24" s="90"/>
      <c r="E24" s="91"/>
    </row>
    <row r="25" spans="1:28" ht="15.75">
      <c r="A25" s="82" t="s">
        <v>93</v>
      </c>
      <c r="B25" s="85">
        <v>10.061369863013701</v>
      </c>
      <c r="C25" s="85">
        <v>11.807123287671232</v>
      </c>
      <c r="D25" s="85">
        <v>11.134246575342464</v>
      </c>
      <c r="E25" s="93">
        <f>KNMI!E374</f>
        <v>10.935519125683062</v>
      </c>
    </row>
    <row r="26" spans="1:28" ht="15.75">
      <c r="A26" s="82" t="s">
        <v>134</v>
      </c>
      <c r="B26" s="86">
        <v>1631</v>
      </c>
      <c r="C26" s="86">
        <v>1799</v>
      </c>
      <c r="D26" s="86">
        <v>1882</v>
      </c>
      <c r="E26" s="94">
        <f>KNMI!I371</f>
        <v>1835.9999999999986</v>
      </c>
    </row>
    <row r="27" spans="1:28" ht="15.75">
      <c r="A27" s="82" t="s">
        <v>94</v>
      </c>
      <c r="B27" s="86">
        <v>693.20000000000016</v>
      </c>
      <c r="C27" s="86">
        <v>807.29999999999973</v>
      </c>
      <c r="D27" s="86">
        <v>676.60000000000036</v>
      </c>
      <c r="E27" s="94">
        <f>KNMI!J371</f>
        <v>829.60000000000025</v>
      </c>
    </row>
    <row r="28" spans="1:28" ht="15.75">
      <c r="A28" s="82" t="s">
        <v>96</v>
      </c>
      <c r="B28" s="85">
        <v>3.7715068493150659</v>
      </c>
      <c r="C28" s="85">
        <v>3.5484931506849322</v>
      </c>
      <c r="D28" s="85">
        <v>3.9265753424657523</v>
      </c>
      <c r="E28" s="93">
        <f>KNMI!H374</f>
        <v>3.56748633879781</v>
      </c>
    </row>
    <row r="29" spans="1:28" ht="15">
      <c r="A29" s="82" t="s">
        <v>97</v>
      </c>
      <c r="E29" s="78"/>
    </row>
    <row r="30" spans="1:28">
      <c r="A30" s="77"/>
      <c r="E30" s="78"/>
    </row>
    <row r="31" spans="1:28">
      <c r="A31" s="77"/>
      <c r="E31" s="78"/>
    </row>
    <row r="32" spans="1:28">
      <c r="A32" s="77"/>
      <c r="E32" s="78"/>
      <c r="Y32" s="74"/>
      <c r="AB32" s="74"/>
    </row>
    <row r="33" spans="1:28">
      <c r="A33" s="77"/>
      <c r="E33" s="78"/>
      <c r="AA33" s="74"/>
      <c r="AB33" s="74"/>
    </row>
    <row r="34" spans="1:28">
      <c r="A34" s="77"/>
      <c r="E34" s="78"/>
      <c r="AA34" s="74"/>
      <c r="AB34" s="74"/>
    </row>
    <row r="35" spans="1:28">
      <c r="A35" s="77"/>
      <c r="E35" s="78"/>
      <c r="W35" s="74"/>
    </row>
    <row r="36" spans="1:28">
      <c r="A36" s="77"/>
      <c r="E36" s="78"/>
      <c r="AA36" s="74"/>
      <c r="AB36" s="74"/>
    </row>
    <row r="37" spans="1:28">
      <c r="A37" s="77"/>
      <c r="E37" s="78"/>
      <c r="AA37" s="74"/>
      <c r="AB37" s="74"/>
    </row>
    <row r="38" spans="1:28">
      <c r="A38" s="77"/>
      <c r="E38" s="78"/>
    </row>
    <row r="51" spans="2:5">
      <c r="B51" s="74">
        <v>-0.92701615007890814</v>
      </c>
      <c r="C51" s="74">
        <v>-0.84129217657758359</v>
      </c>
      <c r="D51" s="74">
        <v>-1.2650242265622624</v>
      </c>
      <c r="E51" s="74">
        <f>-E52</f>
        <v>-1.0574249006654572</v>
      </c>
    </row>
    <row r="52" spans="2:5">
      <c r="B52" s="74">
        <v>0.92701615007890814</v>
      </c>
      <c r="C52" s="74">
        <v>0.84129217657758359</v>
      </c>
      <c r="D52" s="74">
        <v>1.2650242265622624</v>
      </c>
      <c r="E52" s="74">
        <f>-KNMI!R375</f>
        <v>1.0574249006654572</v>
      </c>
    </row>
    <row r="53" spans="2:5">
      <c r="B53" s="74">
        <v>-0.16597160318474766</v>
      </c>
      <c r="C53" s="74">
        <v>-0.24880167710032114</v>
      </c>
      <c r="D53" s="74">
        <v>-0.4908595681298224</v>
      </c>
      <c r="E53" s="74">
        <f>-E54</f>
        <v>-0.72503026611913479</v>
      </c>
    </row>
    <row r="54" spans="2:5">
      <c r="B54" s="74">
        <v>0.16597160318474766</v>
      </c>
      <c r="C54" s="74">
        <v>0.24880167710032114</v>
      </c>
      <c r="D54" s="74">
        <v>0.4908595681298224</v>
      </c>
      <c r="E54" s="74">
        <f>-KNMI!S375</f>
        <v>0.72503026611913479</v>
      </c>
    </row>
    <row r="56" spans="2:5">
      <c r="B56" s="74">
        <v>-0.61390629054816714</v>
      </c>
      <c r="C56" s="74">
        <v>-0.74352783615759044</v>
      </c>
      <c r="D56" s="74">
        <v>-1.4302197619345858</v>
      </c>
      <c r="E56" s="74">
        <f>-E57</f>
        <v>-0.94310823817517386</v>
      </c>
    </row>
    <row r="57" spans="2:5">
      <c r="B57" s="74">
        <v>0.61390629054816714</v>
      </c>
      <c r="C57" s="74">
        <v>0.74352783615759044</v>
      </c>
      <c r="D57" s="74">
        <v>1.4302197619345858</v>
      </c>
      <c r="E57" s="74">
        <f>-KNMI!R374</f>
        <v>0.94310823817517386</v>
      </c>
    </row>
    <row r="58" spans="2:5">
      <c r="B58" s="74">
        <v>-0.69614142905130461</v>
      </c>
      <c r="C58" s="74">
        <v>-1.4115885704303304</v>
      </c>
      <c r="D58" s="74">
        <v>-1.3019826921176021</v>
      </c>
      <c r="E58" s="74">
        <f>-E59</f>
        <v>-1.0541809494657326</v>
      </c>
    </row>
    <row r="59" spans="2:5">
      <c r="B59" s="74">
        <v>0.69614142905130461</v>
      </c>
      <c r="C59" s="74">
        <v>1.4115885704303304</v>
      </c>
      <c r="D59" s="74">
        <v>1.3019826921176021</v>
      </c>
      <c r="E59" s="74">
        <f>-KNMI!S374</f>
        <v>1.0541809494657326</v>
      </c>
    </row>
    <row r="375" spans="17:17">
      <c r="Q375" t="e">
        <f>-G375*AVERAGE(Q95:Q277)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R4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/>
  <cols>
    <col min="1" max="1" width="23.85546875" customWidth="1"/>
    <col min="2" max="2" width="9.42578125" customWidth="1"/>
    <col min="3" max="57" width="6.7109375" customWidth="1"/>
    <col min="58" max="58" width="24.28515625" customWidth="1"/>
    <col min="59" max="64" width="9.42578125" customWidth="1"/>
    <col min="65" max="65" width="10.140625" customWidth="1"/>
    <col min="66" max="68" width="9.42578125" customWidth="1"/>
    <col min="69" max="69" width="28.42578125" customWidth="1"/>
    <col min="70" max="75" width="9.42578125" style="95" customWidth="1"/>
    <col min="76" max="77" width="9.42578125" customWidth="1"/>
    <col min="78" max="78" width="18.7109375" customWidth="1"/>
    <col min="79" max="85" width="9.42578125" customWidth="1"/>
    <col min="86" max="86" width="18.85546875" customWidth="1"/>
    <col min="87" max="90" width="9.42578125" customWidth="1"/>
  </cols>
  <sheetData>
    <row r="1" spans="1:96">
      <c r="A1" s="31" t="s">
        <v>51</v>
      </c>
      <c r="B1" s="22" t="s">
        <v>45</v>
      </c>
      <c r="C1" s="31">
        <v>2016</v>
      </c>
      <c r="BG1" s="21" t="s">
        <v>48</v>
      </c>
      <c r="BI1" s="21" t="s">
        <v>50</v>
      </c>
      <c r="BL1" s="21">
        <v>2015</v>
      </c>
      <c r="BM1" s="21" t="str">
        <f>CONCATENATE(BL1," (",BL2," - ",BL40," - ",BL3,")")</f>
        <v>2015 (36 - 414 - 24)</v>
      </c>
      <c r="BN1" s="21" t="str">
        <f>CONCATENATE(C1," (",B2," - ",B40," - ",B42,")")</f>
        <v>2016 (49 - 631 - 22)</v>
      </c>
    </row>
    <row r="2" spans="1:96">
      <c r="A2" s="21" t="s">
        <v>0</v>
      </c>
      <c r="B2" s="23">
        <f>COUNTIF(C3:BD3,"&gt;0")</f>
        <v>49</v>
      </c>
      <c r="C2">
        <v>13</v>
      </c>
      <c r="D2">
        <v>14</v>
      </c>
      <c r="E2">
        <v>14</v>
      </c>
      <c r="F2">
        <v>15</v>
      </c>
      <c r="G2">
        <v>15</v>
      </c>
      <c r="H2">
        <v>16</v>
      </c>
      <c r="I2">
        <v>16</v>
      </c>
      <c r="J2">
        <v>17</v>
      </c>
      <c r="K2">
        <v>17</v>
      </c>
      <c r="L2">
        <v>18</v>
      </c>
      <c r="M2">
        <v>18</v>
      </c>
      <c r="N2">
        <v>19</v>
      </c>
      <c r="O2">
        <v>19</v>
      </c>
      <c r="P2">
        <v>20</v>
      </c>
      <c r="Q2">
        <v>20</v>
      </c>
      <c r="R2">
        <v>20</v>
      </c>
      <c r="S2">
        <v>21</v>
      </c>
      <c r="T2">
        <v>21</v>
      </c>
      <c r="U2">
        <v>22</v>
      </c>
      <c r="V2">
        <v>22</v>
      </c>
      <c r="W2">
        <v>23</v>
      </c>
      <c r="X2">
        <v>23</v>
      </c>
      <c r="Y2">
        <v>24</v>
      </c>
      <c r="Z2">
        <v>24</v>
      </c>
      <c r="AA2">
        <v>25</v>
      </c>
      <c r="AB2">
        <v>25</v>
      </c>
      <c r="AC2">
        <v>26</v>
      </c>
      <c r="AD2">
        <v>26</v>
      </c>
      <c r="AE2">
        <v>27</v>
      </c>
      <c r="AF2">
        <v>27</v>
      </c>
      <c r="AG2">
        <v>28</v>
      </c>
      <c r="AH2">
        <v>29</v>
      </c>
      <c r="AI2">
        <v>29</v>
      </c>
      <c r="AJ2">
        <v>29</v>
      </c>
      <c r="AK2">
        <v>30</v>
      </c>
      <c r="AL2">
        <v>30</v>
      </c>
      <c r="AM2">
        <v>31</v>
      </c>
      <c r="AN2">
        <v>31</v>
      </c>
      <c r="AO2">
        <v>32</v>
      </c>
      <c r="AP2">
        <v>32</v>
      </c>
      <c r="AQ2">
        <v>33</v>
      </c>
      <c r="AR2">
        <v>33</v>
      </c>
      <c r="AS2">
        <v>34</v>
      </c>
      <c r="AT2">
        <v>34</v>
      </c>
      <c r="AU2">
        <v>35</v>
      </c>
      <c r="AV2">
        <v>35</v>
      </c>
      <c r="AW2">
        <v>36</v>
      </c>
      <c r="AX2">
        <v>36</v>
      </c>
      <c r="AY2">
        <v>37</v>
      </c>
      <c r="AZ2">
        <v>37</v>
      </c>
      <c r="BA2">
        <v>38</v>
      </c>
      <c r="BB2">
        <v>38</v>
      </c>
      <c r="BC2">
        <v>39</v>
      </c>
      <c r="BD2">
        <v>39</v>
      </c>
      <c r="BI2" s="21" t="s">
        <v>49</v>
      </c>
      <c r="BJ2" s="21" t="s">
        <v>48</v>
      </c>
      <c r="BL2">
        <v>36</v>
      </c>
      <c r="BM2" s="32" t="s">
        <v>52</v>
      </c>
      <c r="BN2" s="32" t="s">
        <v>52</v>
      </c>
    </row>
    <row r="3" spans="1:96">
      <c r="A3" s="21" t="s">
        <v>2</v>
      </c>
      <c r="B3" s="23"/>
      <c r="C3" s="20">
        <v>0.54166666666666663</v>
      </c>
      <c r="D3" s="20">
        <v>0.58333333333333337</v>
      </c>
      <c r="E3" s="20">
        <v>0.58333333333333337</v>
      </c>
      <c r="F3" s="20">
        <v>0.58333333333333337</v>
      </c>
      <c r="G3" s="20"/>
      <c r="H3" s="20">
        <v>0.55208333333333337</v>
      </c>
      <c r="I3" s="20">
        <v>0.54166666666666663</v>
      </c>
      <c r="J3" s="20">
        <v>0.52083333333333337</v>
      </c>
      <c r="K3" s="20">
        <v>0.5625</v>
      </c>
      <c r="L3" s="20">
        <v>0.54513888888888895</v>
      </c>
      <c r="M3" s="20">
        <v>0.55208333333333337</v>
      </c>
      <c r="N3" s="20">
        <v>0.625</v>
      </c>
      <c r="O3" s="20">
        <v>0.4826388888888889</v>
      </c>
      <c r="P3" s="20">
        <v>0.47916666666666669</v>
      </c>
      <c r="Q3" s="20">
        <v>0.4375</v>
      </c>
      <c r="R3" s="20">
        <v>0.58333333333333337</v>
      </c>
      <c r="S3" s="20">
        <v>0.47916666666666669</v>
      </c>
      <c r="T3" s="20">
        <v>0.60416666666666663</v>
      </c>
      <c r="U3" s="20">
        <v>0.625</v>
      </c>
      <c r="V3" s="20">
        <v>0.57291666666666663</v>
      </c>
      <c r="W3" s="20">
        <v>0.53819444444444442</v>
      </c>
      <c r="X3" s="20">
        <v>0.64583333333333337</v>
      </c>
      <c r="Y3" s="20">
        <v>0.56944444444444442</v>
      </c>
      <c r="Z3" s="20">
        <v>0.58680555555555558</v>
      </c>
      <c r="AA3" s="20">
        <v>0.44791666666666669</v>
      </c>
      <c r="AB3" s="20">
        <v>0.55208333333333337</v>
      </c>
      <c r="AC3" s="20">
        <v>0.5</v>
      </c>
      <c r="AD3" s="20">
        <v>0.51041666666666663</v>
      </c>
      <c r="AE3" s="20">
        <v>0.59375</v>
      </c>
      <c r="AF3" s="20">
        <v>0.55208333333333337</v>
      </c>
      <c r="AG3" s="20">
        <v>0.49652777777777773</v>
      </c>
      <c r="AH3" s="20">
        <v>0.67708333333333337</v>
      </c>
      <c r="AI3" s="20">
        <v>0.53125</v>
      </c>
      <c r="AJ3" s="20">
        <v>0.57291666666666663</v>
      </c>
      <c r="AK3" s="20">
        <v>0.67708333333333337</v>
      </c>
      <c r="AL3" s="20"/>
      <c r="AM3" s="20">
        <v>0.55208333333333337</v>
      </c>
      <c r="AN3" s="20">
        <v>0.61458333333333337</v>
      </c>
      <c r="AO3" s="20">
        <v>0.61458333333333337</v>
      </c>
      <c r="AP3" s="20">
        <v>0.64583333333333337</v>
      </c>
      <c r="AQ3" s="20">
        <v>0.54166666666666663</v>
      </c>
      <c r="AR3" s="20">
        <v>0.49305555555555558</v>
      </c>
      <c r="AS3" s="20"/>
      <c r="AT3" s="20">
        <v>0.51041666666666663</v>
      </c>
      <c r="AU3" s="20">
        <v>0.64583333333333337</v>
      </c>
      <c r="AV3" s="20"/>
      <c r="AW3" s="20">
        <v>0.61805555555555558</v>
      </c>
      <c r="AX3" s="20">
        <v>0.59375</v>
      </c>
      <c r="AY3" s="20">
        <v>0.61805555555555558</v>
      </c>
      <c r="AZ3" s="20">
        <v>0.49652777777777773</v>
      </c>
      <c r="BA3" s="20">
        <v>0.5</v>
      </c>
      <c r="BB3" s="20">
        <v>0.58333333333333337</v>
      </c>
      <c r="BC3" s="20">
        <v>0.54861111111111105</v>
      </c>
      <c r="BD3" s="20"/>
      <c r="BE3" s="20"/>
      <c r="BF3" s="20"/>
      <c r="BG3" s="20"/>
      <c r="BH3" s="20"/>
      <c r="BI3" s="20"/>
      <c r="BJ3" s="20"/>
      <c r="BK3" s="20"/>
      <c r="BL3" s="30">
        <v>24</v>
      </c>
      <c r="BM3" s="33" t="s">
        <v>53</v>
      </c>
      <c r="BN3" s="33" t="s">
        <v>53</v>
      </c>
      <c r="BO3" s="20"/>
      <c r="BP3" s="20"/>
      <c r="BQ3" s="20"/>
      <c r="BR3" s="97"/>
      <c r="BS3" s="97"/>
      <c r="BT3" s="97"/>
      <c r="BU3" s="97"/>
      <c r="BV3" s="97"/>
      <c r="BW3" s="97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</row>
    <row r="4" spans="1:96">
      <c r="A4" s="21" t="s">
        <v>4</v>
      </c>
      <c r="B4" s="23"/>
      <c r="C4">
        <v>23</v>
      </c>
      <c r="D4">
        <v>13</v>
      </c>
      <c r="E4">
        <v>13</v>
      </c>
      <c r="F4">
        <v>19</v>
      </c>
      <c r="H4">
        <v>18</v>
      </c>
      <c r="I4">
        <v>23</v>
      </c>
      <c r="J4">
        <v>11.5</v>
      </c>
      <c r="K4">
        <v>19</v>
      </c>
      <c r="L4">
        <v>18</v>
      </c>
      <c r="M4">
        <v>18</v>
      </c>
      <c r="N4">
        <v>28</v>
      </c>
      <c r="O4">
        <v>18</v>
      </c>
      <c r="P4">
        <v>19</v>
      </c>
      <c r="Q4">
        <v>18</v>
      </c>
      <c r="R4">
        <v>24</v>
      </c>
      <c r="S4">
        <v>14</v>
      </c>
      <c r="T4">
        <v>22</v>
      </c>
      <c r="U4">
        <v>24</v>
      </c>
      <c r="V4">
        <v>28</v>
      </c>
      <c r="W4">
        <v>26</v>
      </c>
      <c r="X4">
        <v>25</v>
      </c>
      <c r="Y4">
        <v>22</v>
      </c>
      <c r="Z4">
        <v>20</v>
      </c>
      <c r="AA4">
        <v>18</v>
      </c>
      <c r="AB4">
        <v>18</v>
      </c>
      <c r="AC4">
        <v>20</v>
      </c>
      <c r="AD4">
        <v>18</v>
      </c>
      <c r="AE4">
        <v>26</v>
      </c>
      <c r="AF4">
        <v>28</v>
      </c>
      <c r="AG4">
        <v>20</v>
      </c>
      <c r="AH4">
        <v>33</v>
      </c>
      <c r="AI4">
        <v>26</v>
      </c>
      <c r="AJ4">
        <v>28</v>
      </c>
      <c r="AK4">
        <v>26</v>
      </c>
      <c r="AM4">
        <v>24</v>
      </c>
      <c r="AN4">
        <v>22</v>
      </c>
      <c r="AO4">
        <v>21</v>
      </c>
      <c r="AP4">
        <v>22</v>
      </c>
      <c r="AQ4">
        <v>20</v>
      </c>
      <c r="AR4">
        <v>21</v>
      </c>
      <c r="AT4">
        <v>28</v>
      </c>
      <c r="AU4">
        <v>25</v>
      </c>
      <c r="AW4">
        <v>25</v>
      </c>
      <c r="AX4">
        <v>30</v>
      </c>
      <c r="AY4">
        <v>26</v>
      </c>
      <c r="AZ4">
        <v>25</v>
      </c>
      <c r="BA4">
        <v>18</v>
      </c>
      <c r="BB4">
        <v>19</v>
      </c>
      <c r="BC4">
        <v>20</v>
      </c>
      <c r="BM4" s="32">
        <v>52</v>
      </c>
      <c r="BN4" s="32">
        <v>52</v>
      </c>
    </row>
    <row r="5" spans="1:96">
      <c r="A5" s="21" t="s">
        <v>6</v>
      </c>
      <c r="B5" s="23"/>
      <c r="C5">
        <v>25</v>
      </c>
      <c r="D5">
        <v>50</v>
      </c>
      <c r="E5">
        <v>50</v>
      </c>
      <c r="F5">
        <v>0</v>
      </c>
      <c r="H5">
        <v>90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100</v>
      </c>
      <c r="P5">
        <v>75</v>
      </c>
      <c r="Q5">
        <v>60</v>
      </c>
      <c r="R5">
        <v>50</v>
      </c>
      <c r="S5">
        <v>90</v>
      </c>
      <c r="T5">
        <v>25</v>
      </c>
      <c r="U5">
        <v>25</v>
      </c>
      <c r="V5">
        <v>10</v>
      </c>
      <c r="W5">
        <v>0</v>
      </c>
      <c r="X5">
        <v>0</v>
      </c>
      <c r="Y5">
        <v>85</v>
      </c>
      <c r="Z5">
        <v>50</v>
      </c>
      <c r="AA5">
        <v>0</v>
      </c>
      <c r="AB5">
        <v>80</v>
      </c>
      <c r="AC5">
        <v>25</v>
      </c>
      <c r="AD5">
        <v>70</v>
      </c>
      <c r="AE5">
        <v>20</v>
      </c>
      <c r="AF5">
        <v>0</v>
      </c>
      <c r="AG5">
        <v>25</v>
      </c>
      <c r="AH5">
        <v>0</v>
      </c>
      <c r="AI5">
        <v>90</v>
      </c>
      <c r="AJ5">
        <v>10</v>
      </c>
      <c r="AK5">
        <v>25</v>
      </c>
      <c r="AM5">
        <v>60</v>
      </c>
      <c r="AN5">
        <v>100</v>
      </c>
      <c r="AO5">
        <v>25</v>
      </c>
      <c r="AP5">
        <v>40</v>
      </c>
      <c r="AQ5">
        <v>15</v>
      </c>
      <c r="AR5">
        <v>0</v>
      </c>
      <c r="AT5">
        <v>25</v>
      </c>
      <c r="AU5">
        <v>50</v>
      </c>
      <c r="AW5">
        <v>40</v>
      </c>
      <c r="AX5">
        <v>0</v>
      </c>
      <c r="AY5">
        <v>0</v>
      </c>
      <c r="AZ5">
        <v>0</v>
      </c>
      <c r="BA5">
        <v>70</v>
      </c>
      <c r="BB5">
        <v>50</v>
      </c>
      <c r="BC5">
        <v>80</v>
      </c>
      <c r="BM5" s="32" t="s">
        <v>54</v>
      </c>
      <c r="BN5" s="32" t="s">
        <v>54</v>
      </c>
    </row>
    <row r="6" spans="1:96">
      <c r="A6" s="21" t="s">
        <v>1</v>
      </c>
      <c r="B6" s="23"/>
      <c r="C6" s="28">
        <v>42463</v>
      </c>
      <c r="D6" s="28">
        <v>42465</v>
      </c>
      <c r="E6" s="28">
        <v>42468</v>
      </c>
      <c r="F6" s="28">
        <v>42471</v>
      </c>
      <c r="G6" s="28"/>
      <c r="H6" s="28">
        <v>42482</v>
      </c>
      <c r="I6" s="28">
        <v>42481</v>
      </c>
      <c r="J6" s="28">
        <v>42491</v>
      </c>
      <c r="K6" s="28">
        <v>42491</v>
      </c>
      <c r="L6" s="28">
        <v>42492</v>
      </c>
      <c r="M6" s="28">
        <v>42495</v>
      </c>
      <c r="N6" s="28">
        <v>42499</v>
      </c>
      <c r="O6" s="28">
        <v>42500</v>
      </c>
      <c r="P6" s="28">
        <v>42508</v>
      </c>
      <c r="Q6" s="28">
        <v>42511</v>
      </c>
      <c r="R6" s="28">
        <v>42511</v>
      </c>
      <c r="S6" s="28">
        <v>42515</v>
      </c>
      <c r="T6" s="28">
        <v>42516</v>
      </c>
      <c r="U6" s="28">
        <v>42525</v>
      </c>
      <c r="V6" s="28">
        <v>42526</v>
      </c>
      <c r="W6" s="28">
        <v>42527</v>
      </c>
      <c r="X6" s="28">
        <v>42530</v>
      </c>
      <c r="Y6" s="28">
        <v>42538</v>
      </c>
      <c r="Z6" s="28">
        <v>42540</v>
      </c>
      <c r="AA6" s="28">
        <v>42543</v>
      </c>
      <c r="AB6" s="28">
        <v>42547</v>
      </c>
      <c r="AC6" s="28">
        <v>42549</v>
      </c>
      <c r="AD6" s="28">
        <v>42554</v>
      </c>
      <c r="AE6" s="28">
        <v>42560</v>
      </c>
      <c r="AF6" s="28">
        <v>42561</v>
      </c>
      <c r="AG6" s="28">
        <v>42563</v>
      </c>
      <c r="AH6" s="28">
        <v>42570</v>
      </c>
      <c r="AI6" s="28">
        <v>42574</v>
      </c>
      <c r="AJ6" s="28">
        <v>42575</v>
      </c>
      <c r="AK6" s="28">
        <v>42580</v>
      </c>
      <c r="AL6" s="28"/>
      <c r="AM6" s="28">
        <v>42588</v>
      </c>
      <c r="AN6" s="28">
        <v>42589</v>
      </c>
      <c r="AO6" s="28">
        <v>42590</v>
      </c>
      <c r="AP6" s="28">
        <v>42590</v>
      </c>
      <c r="AQ6" s="28">
        <v>42598</v>
      </c>
      <c r="AR6" s="28">
        <v>42599</v>
      </c>
      <c r="AS6" s="28"/>
      <c r="AT6" s="28">
        <v>42609</v>
      </c>
      <c r="AU6" s="28">
        <v>42614</v>
      </c>
      <c r="AV6" s="28"/>
      <c r="AW6" s="28">
        <v>42619</v>
      </c>
      <c r="AX6" s="28">
        <v>42624</v>
      </c>
      <c r="AY6" s="28">
        <v>42625</v>
      </c>
      <c r="AZ6" s="28">
        <v>42626</v>
      </c>
      <c r="BA6" s="28">
        <v>42636</v>
      </c>
      <c r="BB6" s="28">
        <v>42638</v>
      </c>
      <c r="BC6" s="28">
        <v>42639</v>
      </c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98"/>
      <c r="BS6" s="98"/>
      <c r="BT6" s="98"/>
      <c r="BU6" s="98"/>
      <c r="BV6" s="98"/>
      <c r="BW6" s="9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5"/>
    </row>
    <row r="7" spans="1:96">
      <c r="A7" s="21" t="s">
        <v>3</v>
      </c>
      <c r="B7" s="23"/>
      <c r="C7" s="20">
        <v>0.5625</v>
      </c>
      <c r="D7" s="20">
        <v>0.60416666666666663</v>
      </c>
      <c r="E7" s="20">
        <v>0.60416666666666663</v>
      </c>
      <c r="F7" s="20">
        <v>0.60416666666666663</v>
      </c>
      <c r="G7" s="20"/>
      <c r="H7" s="20">
        <v>0.57291666666666663</v>
      </c>
      <c r="I7" s="20">
        <v>0.5625</v>
      </c>
      <c r="J7" s="20">
        <v>0.54166666666666663</v>
      </c>
      <c r="K7" s="20">
        <v>0.58333333333333337</v>
      </c>
      <c r="L7" s="20">
        <v>0.56597222222222221</v>
      </c>
      <c r="M7" s="20">
        <v>0.57291666666666663</v>
      </c>
      <c r="N7" s="20">
        <v>0.64583333333333337</v>
      </c>
      <c r="O7" s="20">
        <v>0.5</v>
      </c>
      <c r="P7" s="20">
        <v>0.5</v>
      </c>
      <c r="Q7" s="20">
        <v>0.45833333333333331</v>
      </c>
      <c r="R7" s="20">
        <v>0.60416666666666663</v>
      </c>
      <c r="S7" s="20">
        <v>0.5</v>
      </c>
      <c r="T7" s="20">
        <v>0.625</v>
      </c>
      <c r="U7" s="20">
        <v>0.64583333333333337</v>
      </c>
      <c r="V7" s="20">
        <v>0.59375</v>
      </c>
      <c r="W7" s="20">
        <v>0.55902777777777779</v>
      </c>
      <c r="X7" s="20">
        <v>0.66666666666666663</v>
      </c>
      <c r="Y7" s="20">
        <v>0.59027777777777779</v>
      </c>
      <c r="Z7" s="20">
        <v>0.59722222222222221</v>
      </c>
      <c r="AA7" s="20">
        <v>0.45833333333333331</v>
      </c>
      <c r="AB7" s="20">
        <v>0.5625</v>
      </c>
      <c r="AC7" s="20">
        <v>0.52083333333333337</v>
      </c>
      <c r="AD7" s="20">
        <v>0.53125</v>
      </c>
      <c r="AE7" s="20">
        <v>0.61458333333333337</v>
      </c>
      <c r="AF7" s="20">
        <v>0.5625</v>
      </c>
      <c r="AG7" s="20">
        <v>0.51736111111111105</v>
      </c>
      <c r="AH7" s="20">
        <v>0.70833333333333337</v>
      </c>
      <c r="AI7" s="20">
        <v>0.55208333333333337</v>
      </c>
      <c r="AJ7" s="20">
        <v>0.59375</v>
      </c>
      <c r="AK7" s="20">
        <v>0.69791666666666663</v>
      </c>
      <c r="AL7" s="20"/>
      <c r="AM7" s="20">
        <v>0.57291666666666663</v>
      </c>
      <c r="AN7" s="20">
        <v>0.63541666666666663</v>
      </c>
      <c r="AO7" s="20">
        <v>0.63541666666666663</v>
      </c>
      <c r="AP7" s="20">
        <v>0.66666666666666663</v>
      </c>
      <c r="AQ7" s="20">
        <v>0.5625</v>
      </c>
      <c r="AR7" s="20">
        <v>0.51388888888888895</v>
      </c>
      <c r="AS7" s="20"/>
      <c r="AT7" s="20">
        <v>0.53125</v>
      </c>
      <c r="AU7" s="20">
        <v>0.66666666666666663</v>
      </c>
      <c r="AV7" s="20"/>
      <c r="AW7" s="20">
        <v>0.63888888888888895</v>
      </c>
      <c r="AX7" s="20">
        <v>0.61458333333333337</v>
      </c>
      <c r="AY7" s="20">
        <v>0.63888888888888895</v>
      </c>
      <c r="AZ7" s="20">
        <v>0.51736111111111105</v>
      </c>
      <c r="BA7" s="20">
        <v>0.52083333333333337</v>
      </c>
      <c r="BB7" s="20">
        <v>0.60416666666666663</v>
      </c>
      <c r="BC7" s="20">
        <v>0.56944444444444442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97"/>
      <c r="BS7" s="97"/>
      <c r="BT7" s="97"/>
      <c r="BU7" s="97"/>
      <c r="BV7" s="97"/>
      <c r="BW7" s="97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</row>
    <row r="8" spans="1:96">
      <c r="A8" s="21" t="s">
        <v>5</v>
      </c>
      <c r="B8" s="23"/>
      <c r="C8">
        <v>1</v>
      </c>
      <c r="D8">
        <v>2</v>
      </c>
      <c r="E8">
        <v>2</v>
      </c>
      <c r="F8">
        <v>3</v>
      </c>
      <c r="H8">
        <v>2</v>
      </c>
      <c r="I8">
        <v>1</v>
      </c>
      <c r="J8">
        <v>5</v>
      </c>
      <c r="K8">
        <v>5</v>
      </c>
      <c r="L8">
        <v>4</v>
      </c>
      <c r="M8">
        <v>4</v>
      </c>
      <c r="N8">
        <v>3</v>
      </c>
      <c r="O8">
        <v>1</v>
      </c>
      <c r="P8">
        <v>3</v>
      </c>
      <c r="Q8">
        <v>4</v>
      </c>
      <c r="R8">
        <v>5</v>
      </c>
      <c r="S8">
        <v>3</v>
      </c>
      <c r="T8">
        <v>3</v>
      </c>
      <c r="U8">
        <v>3</v>
      </c>
      <c r="V8">
        <v>2</v>
      </c>
      <c r="W8">
        <v>2.6</v>
      </c>
      <c r="X8">
        <v>3</v>
      </c>
      <c r="Y8">
        <v>2</v>
      </c>
      <c r="Z8">
        <v>4</v>
      </c>
      <c r="AA8">
        <v>3</v>
      </c>
      <c r="AB8">
        <v>4</v>
      </c>
      <c r="AC8">
        <v>4.0999999999999996</v>
      </c>
      <c r="AD8">
        <v>5</v>
      </c>
      <c r="AE8">
        <v>5</v>
      </c>
      <c r="AF8">
        <v>6</v>
      </c>
      <c r="AG8">
        <v>5.0999999999999996</v>
      </c>
      <c r="AH8">
        <v>3</v>
      </c>
      <c r="AI8">
        <v>2</v>
      </c>
      <c r="AJ8">
        <v>2</v>
      </c>
      <c r="AK8">
        <v>5</v>
      </c>
      <c r="AM8">
        <v>4</v>
      </c>
      <c r="AN8">
        <v>6</v>
      </c>
      <c r="AO8">
        <v>7</v>
      </c>
      <c r="AP8">
        <v>8</v>
      </c>
      <c r="AQ8">
        <v>5</v>
      </c>
      <c r="AR8">
        <v>4</v>
      </c>
      <c r="AT8">
        <v>2</v>
      </c>
      <c r="AU8">
        <v>4</v>
      </c>
      <c r="AW8">
        <v>4</v>
      </c>
      <c r="AX8">
        <v>1</v>
      </c>
      <c r="AY8">
        <v>2</v>
      </c>
      <c r="AZ8">
        <v>4.0999999999999996</v>
      </c>
      <c r="BA8">
        <v>4</v>
      </c>
      <c r="BB8">
        <v>3</v>
      </c>
      <c r="BC8">
        <v>2.1</v>
      </c>
      <c r="BQ8" s="57" t="s">
        <v>144</v>
      </c>
      <c r="BT8" s="102" t="s">
        <v>141</v>
      </c>
      <c r="BU8" s="103"/>
      <c r="BV8" s="102" t="s">
        <v>142</v>
      </c>
      <c r="BW8" s="103"/>
    </row>
    <row r="9" spans="1:96">
      <c r="A9" s="21" t="s">
        <v>7</v>
      </c>
      <c r="B9" s="23"/>
      <c r="C9" s="27" t="s">
        <v>86</v>
      </c>
      <c r="D9" s="27" t="s">
        <v>46</v>
      </c>
      <c r="E9" s="27" t="s">
        <v>84</v>
      </c>
      <c r="F9" s="27" t="s">
        <v>85</v>
      </c>
      <c r="G9" s="51"/>
      <c r="H9" s="27" t="s">
        <v>86</v>
      </c>
      <c r="I9" s="27" t="s">
        <v>86</v>
      </c>
      <c r="J9" s="51" t="s">
        <v>85</v>
      </c>
      <c r="K9" s="51" t="s">
        <v>87</v>
      </c>
      <c r="L9" s="51" t="s">
        <v>46</v>
      </c>
      <c r="M9" s="27" t="s">
        <v>85</v>
      </c>
      <c r="N9" s="27" t="s">
        <v>86</v>
      </c>
      <c r="O9" s="27" t="s">
        <v>88</v>
      </c>
      <c r="P9" s="51" t="s">
        <v>88</v>
      </c>
      <c r="Q9" s="51" t="s">
        <v>87</v>
      </c>
      <c r="R9" s="27" t="s">
        <v>86</v>
      </c>
      <c r="S9" s="51" t="s">
        <v>88</v>
      </c>
      <c r="T9" s="27" t="s">
        <v>86</v>
      </c>
      <c r="U9" s="27" t="s">
        <v>86</v>
      </c>
      <c r="V9" s="27" t="s">
        <v>87</v>
      </c>
      <c r="W9" s="27" t="s">
        <v>46</v>
      </c>
      <c r="X9" s="27" t="s">
        <v>86</v>
      </c>
      <c r="Y9" s="27" t="s">
        <v>85</v>
      </c>
      <c r="Z9" s="27" t="s">
        <v>87</v>
      </c>
      <c r="AA9" s="27" t="s">
        <v>91</v>
      </c>
      <c r="AB9" s="27" t="s">
        <v>91</v>
      </c>
      <c r="AC9" s="27" t="s">
        <v>46</v>
      </c>
      <c r="AD9" s="27" t="s">
        <v>87</v>
      </c>
      <c r="AE9" s="27" t="s">
        <v>87</v>
      </c>
      <c r="AF9" s="27" t="s">
        <v>91</v>
      </c>
      <c r="AG9" s="27" t="s">
        <v>46</v>
      </c>
      <c r="AH9" s="27" t="s">
        <v>86</v>
      </c>
      <c r="AI9" s="27" t="s">
        <v>86</v>
      </c>
      <c r="AJ9" s="27" t="s">
        <v>87</v>
      </c>
      <c r="AK9" s="27" t="s">
        <v>86</v>
      </c>
      <c r="AL9" s="27"/>
      <c r="AM9" s="27" t="s">
        <v>85</v>
      </c>
      <c r="AN9" s="27" t="s">
        <v>87</v>
      </c>
      <c r="AO9" s="27" t="s">
        <v>46</v>
      </c>
      <c r="AP9" s="27" t="s">
        <v>87</v>
      </c>
      <c r="AQ9" s="27" t="s">
        <v>85</v>
      </c>
      <c r="AR9" s="27" t="s">
        <v>46</v>
      </c>
      <c r="AS9" s="27"/>
      <c r="AT9" s="27" t="s">
        <v>145</v>
      </c>
      <c r="AU9" s="27" t="s">
        <v>85</v>
      </c>
      <c r="AV9" s="27"/>
      <c r="AW9" s="27" t="s">
        <v>85</v>
      </c>
      <c r="AX9" s="27" t="s">
        <v>86</v>
      </c>
      <c r="AY9" s="27" t="s">
        <v>85</v>
      </c>
      <c r="AZ9" s="27" t="s">
        <v>46</v>
      </c>
      <c r="BA9" s="27" t="s">
        <v>91</v>
      </c>
      <c r="BB9" s="27" t="s">
        <v>86</v>
      </c>
      <c r="BC9" s="27" t="s">
        <v>46</v>
      </c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95">
        <v>2016</v>
      </c>
      <c r="BS9" s="95">
        <v>2015</v>
      </c>
      <c r="BT9" s="95">
        <v>2016</v>
      </c>
      <c r="BU9" s="95">
        <v>2015</v>
      </c>
      <c r="BV9" s="95">
        <v>2016</v>
      </c>
      <c r="BW9" s="96" t="s">
        <v>143</v>
      </c>
      <c r="BX9" s="27"/>
      <c r="BY9" s="27"/>
      <c r="BZ9" s="27"/>
      <c r="CA9" s="32">
        <v>2013</v>
      </c>
      <c r="CB9" s="32">
        <v>2014</v>
      </c>
      <c r="CC9" s="32">
        <v>2015</v>
      </c>
      <c r="CD9" s="32">
        <v>2016</v>
      </c>
      <c r="CE9" s="27"/>
      <c r="CF9" s="51" t="s">
        <v>89</v>
      </c>
      <c r="CG9" s="57"/>
      <c r="CH9" s="57" t="s">
        <v>148</v>
      </c>
      <c r="CI9" s="57"/>
      <c r="CJ9" s="57"/>
      <c r="CK9" s="51"/>
      <c r="CL9" s="27"/>
      <c r="CM9" s="57"/>
      <c r="CN9" s="57"/>
      <c r="CO9" s="57"/>
      <c r="CP9" s="57"/>
      <c r="CQ9" s="57"/>
      <c r="CR9" s="57"/>
    </row>
    <row r="10" spans="1:96" ht="15">
      <c r="A10" s="18" t="s">
        <v>99</v>
      </c>
      <c r="B10" s="24">
        <f t="shared" ref="B10:B38" si="0">SUM(C10:BD10)</f>
        <v>143</v>
      </c>
      <c r="C10">
        <v>3</v>
      </c>
      <c r="D10">
        <v>2</v>
      </c>
      <c r="E10">
        <v>2</v>
      </c>
      <c r="F10">
        <v>4</v>
      </c>
      <c r="H10">
        <v>0</v>
      </c>
      <c r="I10">
        <v>4</v>
      </c>
      <c r="J10">
        <v>1</v>
      </c>
      <c r="K10">
        <v>3</v>
      </c>
      <c r="L10">
        <v>7</v>
      </c>
      <c r="M10">
        <v>2</v>
      </c>
      <c r="N10">
        <v>2</v>
      </c>
      <c r="O10">
        <v>0</v>
      </c>
      <c r="P10">
        <v>1</v>
      </c>
      <c r="Q10">
        <v>1</v>
      </c>
      <c r="R10">
        <v>2</v>
      </c>
      <c r="S10">
        <v>0</v>
      </c>
      <c r="T10">
        <v>3</v>
      </c>
      <c r="U10">
        <v>2</v>
      </c>
      <c r="V10">
        <v>1</v>
      </c>
      <c r="W10">
        <v>1</v>
      </c>
      <c r="X10">
        <v>2</v>
      </c>
      <c r="Y10">
        <v>0</v>
      </c>
      <c r="Z10">
        <v>1</v>
      </c>
      <c r="AA10">
        <v>1</v>
      </c>
      <c r="AB10">
        <v>0</v>
      </c>
      <c r="AC10">
        <v>1</v>
      </c>
      <c r="AD10">
        <v>0</v>
      </c>
      <c r="AE10">
        <v>4</v>
      </c>
      <c r="AF10">
        <v>8</v>
      </c>
      <c r="AG10">
        <v>12</v>
      </c>
      <c r="AH10">
        <v>22</v>
      </c>
      <c r="AI10">
        <v>7</v>
      </c>
      <c r="AJ10">
        <v>6</v>
      </c>
      <c r="AK10">
        <v>1</v>
      </c>
      <c r="AM10">
        <v>2</v>
      </c>
      <c r="AN10">
        <v>1</v>
      </c>
      <c r="AO10">
        <v>13</v>
      </c>
      <c r="AP10">
        <v>15</v>
      </c>
      <c r="AQ10">
        <v>2</v>
      </c>
      <c r="AR10">
        <v>2</v>
      </c>
      <c r="AT10">
        <v>0</v>
      </c>
      <c r="AU10">
        <v>0</v>
      </c>
      <c r="AW10">
        <v>0</v>
      </c>
      <c r="AX10">
        <v>0</v>
      </c>
      <c r="AY10">
        <v>0</v>
      </c>
      <c r="AZ10">
        <v>1</v>
      </c>
      <c r="BA10">
        <v>0</v>
      </c>
      <c r="BB10">
        <v>1</v>
      </c>
      <c r="BC10">
        <v>0</v>
      </c>
      <c r="BF10" s="48" t="s">
        <v>99</v>
      </c>
      <c r="BG10">
        <v>6943</v>
      </c>
      <c r="BI10" s="30">
        <f t="shared" ref="BI10:BI38" si="1">B10/MAX($B$10:$B$38)*100</f>
        <v>100</v>
      </c>
      <c r="BJ10" s="30">
        <f>BG10/MAX($BG$10:$BG$38)*100</f>
        <v>16.089636633296255</v>
      </c>
      <c r="BL10">
        <v>123</v>
      </c>
      <c r="BM10" s="30">
        <f>BL10/BL$2*$BM$4</f>
        <v>177.66666666666666</v>
      </c>
      <c r="BN10" s="30">
        <f>B10/B$2*$BN$4</f>
        <v>151.75510204081633</v>
      </c>
      <c r="BP10">
        <v>1</v>
      </c>
      <c r="BQ10" s="48" t="s">
        <v>99</v>
      </c>
      <c r="BR10">
        <v>143</v>
      </c>
      <c r="BS10" s="61">
        <f>VLOOKUP($BQ10,$BF$10:$BN$38,7,FALSE)</f>
        <v>123</v>
      </c>
      <c r="BT10" s="61">
        <f>VLOOKUP($BQ10,$BF$10:$BN$38,9,FALSE)</f>
        <v>151.75510204081633</v>
      </c>
      <c r="BU10" s="61">
        <f>VLOOKUP($BQ10,$BF$10:$BN$38,8,FALSE)</f>
        <v>177.66666666666666</v>
      </c>
      <c r="BV10" s="61">
        <f>VLOOKUP($BQ10,$BF$10:$BN$38,4,FALSE)</f>
        <v>100</v>
      </c>
      <c r="BW10" s="61">
        <f>VLOOKUP($BQ10,$BF$10:$BN$38,5,FALSE)</f>
        <v>16.089636633296255</v>
      </c>
      <c r="BZ10" t="s">
        <v>99</v>
      </c>
      <c r="CA10">
        <v>170</v>
      </c>
      <c r="CB10">
        <v>141</v>
      </c>
      <c r="CC10">
        <v>123</v>
      </c>
      <c r="CD10">
        <v>143</v>
      </c>
      <c r="CF10">
        <f>SUM(CA10:CD10)</f>
        <v>577</v>
      </c>
      <c r="CH10" t="s">
        <v>18</v>
      </c>
      <c r="CI10">
        <v>577</v>
      </c>
    </row>
    <row r="11" spans="1:96" ht="15">
      <c r="A11" s="18" t="s">
        <v>104</v>
      </c>
      <c r="B11" s="24">
        <f t="shared" si="0"/>
        <v>13</v>
      </c>
      <c r="C11">
        <v>0</v>
      </c>
      <c r="E11">
        <v>0</v>
      </c>
      <c r="H11">
        <v>0</v>
      </c>
      <c r="I11">
        <v>0</v>
      </c>
      <c r="J11">
        <v>0</v>
      </c>
      <c r="K11">
        <v>1</v>
      </c>
      <c r="L11">
        <v>2</v>
      </c>
      <c r="M11">
        <v>1</v>
      </c>
      <c r="N11">
        <v>1</v>
      </c>
      <c r="O11">
        <v>0</v>
      </c>
      <c r="P11">
        <v>5</v>
      </c>
      <c r="Q11">
        <v>2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T11">
        <v>0</v>
      </c>
      <c r="AU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F11" s="48" t="s">
        <v>104</v>
      </c>
      <c r="BG11">
        <v>1717</v>
      </c>
      <c r="BI11" s="30">
        <f t="shared" si="1"/>
        <v>9.0909090909090917</v>
      </c>
      <c r="BJ11" s="30">
        <f t="shared" ref="BJ11:BJ38" si="2">BG11/MAX($BG$10:$BG$38)*100</f>
        <v>3.978958101594364</v>
      </c>
      <c r="BL11">
        <v>28</v>
      </c>
      <c r="BM11" s="30">
        <f t="shared" ref="BM11:BM38" si="3">BL11/BL$2*$BM$4</f>
        <v>40.444444444444443</v>
      </c>
      <c r="BN11" s="30">
        <f t="shared" ref="BN11:BN38" si="4">B11/B$2*$BN$4</f>
        <v>13.795918367346939</v>
      </c>
      <c r="BP11">
        <v>2</v>
      </c>
      <c r="BQ11" s="48" t="s">
        <v>100</v>
      </c>
      <c r="BR11">
        <v>115</v>
      </c>
      <c r="BS11" s="61">
        <f t="shared" ref="BS11:BS38" si="5">VLOOKUP($BQ11,$BF$10:$BN$38,7,FALSE)</f>
        <v>68</v>
      </c>
      <c r="BT11" s="61">
        <f t="shared" ref="BT11:BT38" si="6">VLOOKUP(BQ11,$BF$10:$BN$38,9,FALSE)</f>
        <v>122.04081632653062</v>
      </c>
      <c r="BU11" s="61">
        <f t="shared" ref="BU11:BU38" si="7">VLOOKUP($BQ11,$BF$10:$BN$38,8,FALSE)</f>
        <v>98.222222222222214</v>
      </c>
      <c r="BV11" s="61">
        <f t="shared" ref="BV11:BV38" si="8">VLOOKUP($BQ11,$BF$10:$BN$38,4,FALSE)</f>
        <v>80.419580419580413</v>
      </c>
      <c r="BW11" s="61">
        <f t="shared" ref="BW11:BW38" si="9">VLOOKUP($BQ11,$BF$10:$BN$38,5,FALSE)</f>
        <v>50.424082313681872</v>
      </c>
      <c r="BZ11" t="s">
        <v>104</v>
      </c>
      <c r="CA11">
        <v>16</v>
      </c>
      <c r="CB11">
        <v>26</v>
      </c>
      <c r="CC11">
        <v>28</v>
      </c>
      <c r="CD11">
        <v>13</v>
      </c>
      <c r="CF11">
        <f t="shared" ref="CF11:CF38" si="10">SUM(CA11:CD11)</f>
        <v>83</v>
      </c>
      <c r="CH11" t="s">
        <v>28</v>
      </c>
      <c r="CI11">
        <v>424</v>
      </c>
    </row>
    <row r="12" spans="1:96" ht="15">
      <c r="A12" s="18" t="s">
        <v>105</v>
      </c>
      <c r="B12" s="24">
        <f t="shared" si="0"/>
        <v>9</v>
      </c>
      <c r="C12">
        <v>0</v>
      </c>
      <c r="E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2</v>
      </c>
      <c r="AK12">
        <v>0</v>
      </c>
      <c r="AM12">
        <v>0</v>
      </c>
      <c r="AN12">
        <v>1</v>
      </c>
      <c r="AO12">
        <v>0</v>
      </c>
      <c r="AP12">
        <v>0</v>
      </c>
      <c r="AQ12">
        <v>0</v>
      </c>
      <c r="AR12">
        <v>0</v>
      </c>
      <c r="AT12">
        <v>0</v>
      </c>
      <c r="AU12">
        <v>1</v>
      </c>
      <c r="AW12">
        <v>0</v>
      </c>
      <c r="AX12">
        <v>1</v>
      </c>
      <c r="AY12">
        <v>0</v>
      </c>
      <c r="AZ12">
        <v>0</v>
      </c>
      <c r="BA12">
        <v>0</v>
      </c>
      <c r="BB12">
        <v>1</v>
      </c>
      <c r="BC12">
        <v>1</v>
      </c>
      <c r="BF12" s="48" t="s">
        <v>105</v>
      </c>
      <c r="BG12">
        <v>12238</v>
      </c>
      <c r="BI12" s="30">
        <f t="shared" si="1"/>
        <v>6.2937062937062942</v>
      </c>
      <c r="BJ12" s="30">
        <f t="shared" si="2"/>
        <v>28.360215053763444</v>
      </c>
      <c r="BL12">
        <v>7</v>
      </c>
      <c r="BM12" s="30">
        <f t="shared" si="3"/>
        <v>10.111111111111111</v>
      </c>
      <c r="BN12" s="30">
        <f t="shared" si="4"/>
        <v>9.5510204081632661</v>
      </c>
      <c r="BP12">
        <v>3</v>
      </c>
      <c r="BQ12" s="48" t="s">
        <v>111</v>
      </c>
      <c r="BR12">
        <v>80</v>
      </c>
      <c r="BS12" s="61">
        <f t="shared" si="5"/>
        <v>14</v>
      </c>
      <c r="BT12" s="61">
        <f t="shared" si="6"/>
        <v>84.897959183673464</v>
      </c>
      <c r="BU12" s="61">
        <f t="shared" si="7"/>
        <v>20.222222222222221</v>
      </c>
      <c r="BV12" s="61">
        <f t="shared" si="8"/>
        <v>55.944055944055947</v>
      </c>
      <c r="BW12" s="61">
        <f t="shared" si="9"/>
        <v>57.837411939191696</v>
      </c>
      <c r="BZ12" t="s">
        <v>105</v>
      </c>
      <c r="CA12">
        <v>34</v>
      </c>
      <c r="CB12">
        <v>51</v>
      </c>
      <c r="CC12">
        <v>7</v>
      </c>
      <c r="CD12">
        <v>9</v>
      </c>
      <c r="CF12">
        <f t="shared" si="10"/>
        <v>101</v>
      </c>
      <c r="CH12" t="s">
        <v>23</v>
      </c>
      <c r="CI12">
        <v>233</v>
      </c>
    </row>
    <row r="13" spans="1:96" ht="15">
      <c r="A13" s="18" t="s">
        <v>103</v>
      </c>
      <c r="B13" s="24">
        <f t="shared" si="0"/>
        <v>3</v>
      </c>
      <c r="C13">
        <v>0</v>
      </c>
      <c r="E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1</v>
      </c>
      <c r="AJ13">
        <v>2</v>
      </c>
      <c r="AK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T13">
        <v>0</v>
      </c>
      <c r="AU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F13" s="48" t="s">
        <v>103</v>
      </c>
      <c r="BG13">
        <v>5979</v>
      </c>
      <c r="BI13" s="30">
        <f t="shared" si="1"/>
        <v>2.0979020979020979</v>
      </c>
      <c r="BJ13" s="30">
        <f t="shared" si="2"/>
        <v>13.855672969966628</v>
      </c>
      <c r="BL13">
        <v>32</v>
      </c>
      <c r="BM13" s="30">
        <f t="shared" si="3"/>
        <v>46.222222222222221</v>
      </c>
      <c r="BN13" s="30">
        <f t="shared" si="4"/>
        <v>3.1836734693877551</v>
      </c>
      <c r="BP13">
        <v>4</v>
      </c>
      <c r="BQ13" s="48" t="s">
        <v>107</v>
      </c>
      <c r="BR13">
        <v>55</v>
      </c>
      <c r="BS13" s="61">
        <f t="shared" si="5"/>
        <v>10</v>
      </c>
      <c r="BT13" s="61">
        <f t="shared" si="6"/>
        <v>58.367346938775505</v>
      </c>
      <c r="BU13" s="61">
        <f t="shared" si="7"/>
        <v>14.444444444444445</v>
      </c>
      <c r="BV13" s="61">
        <f t="shared" si="8"/>
        <v>38.461538461538467</v>
      </c>
      <c r="BW13" s="61">
        <f t="shared" si="9"/>
        <v>15.558954393770858</v>
      </c>
      <c r="BZ13" t="s">
        <v>103</v>
      </c>
      <c r="CA13">
        <v>16</v>
      </c>
      <c r="CB13">
        <v>23</v>
      </c>
      <c r="CC13">
        <v>32</v>
      </c>
      <c r="CD13">
        <v>3</v>
      </c>
      <c r="CF13">
        <f t="shared" si="10"/>
        <v>74</v>
      </c>
      <c r="CH13" t="s">
        <v>22</v>
      </c>
      <c r="CI13">
        <v>197</v>
      </c>
    </row>
    <row r="14" spans="1:96" ht="15">
      <c r="A14" s="18" t="s">
        <v>106</v>
      </c>
      <c r="B14" s="24">
        <f t="shared" si="0"/>
        <v>41</v>
      </c>
      <c r="C14">
        <v>0</v>
      </c>
      <c r="E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4</v>
      </c>
      <c r="AE14">
        <v>9</v>
      </c>
      <c r="AF14">
        <v>4</v>
      </c>
      <c r="AG14">
        <v>6</v>
      </c>
      <c r="AH14">
        <v>1</v>
      </c>
      <c r="AI14">
        <v>3</v>
      </c>
      <c r="AJ14">
        <v>2</v>
      </c>
      <c r="AK14">
        <v>4</v>
      </c>
      <c r="AM14">
        <v>2</v>
      </c>
      <c r="AN14">
        <v>3</v>
      </c>
      <c r="AO14">
        <v>0</v>
      </c>
      <c r="AP14">
        <v>1</v>
      </c>
      <c r="AQ14">
        <v>0</v>
      </c>
      <c r="AR14">
        <v>2</v>
      </c>
      <c r="AT14">
        <v>0</v>
      </c>
      <c r="AU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F14" s="48" t="s">
        <v>106</v>
      </c>
      <c r="BG14">
        <v>43152</v>
      </c>
      <c r="BI14" s="30">
        <f t="shared" si="1"/>
        <v>28.671328671328673</v>
      </c>
      <c r="BJ14" s="30">
        <f t="shared" si="2"/>
        <v>100</v>
      </c>
      <c r="BL14">
        <v>25</v>
      </c>
      <c r="BM14" s="30">
        <f t="shared" si="3"/>
        <v>36.111111111111107</v>
      </c>
      <c r="BN14" s="30">
        <f t="shared" si="4"/>
        <v>43.510204081632658</v>
      </c>
      <c r="BP14">
        <v>5</v>
      </c>
      <c r="BQ14" s="48" t="s">
        <v>106</v>
      </c>
      <c r="BR14">
        <v>41</v>
      </c>
      <c r="BS14" s="61">
        <f t="shared" si="5"/>
        <v>25</v>
      </c>
      <c r="BT14" s="61">
        <f t="shared" si="6"/>
        <v>43.510204081632658</v>
      </c>
      <c r="BU14" s="61">
        <f t="shared" si="7"/>
        <v>36.111111111111107</v>
      </c>
      <c r="BV14" s="61">
        <f t="shared" si="8"/>
        <v>28.671328671328673</v>
      </c>
      <c r="BW14" s="61">
        <f t="shared" si="9"/>
        <v>100</v>
      </c>
      <c r="BZ14" t="s">
        <v>106</v>
      </c>
      <c r="CA14">
        <v>46</v>
      </c>
      <c r="CB14">
        <v>85</v>
      </c>
      <c r="CC14">
        <v>25</v>
      </c>
      <c r="CD14">
        <v>41</v>
      </c>
      <c r="CF14">
        <f t="shared" si="10"/>
        <v>197</v>
      </c>
      <c r="CH14" t="s">
        <v>29</v>
      </c>
      <c r="CI14">
        <v>195</v>
      </c>
    </row>
    <row r="15" spans="1:96" ht="15">
      <c r="A15" s="18" t="s">
        <v>102</v>
      </c>
      <c r="B15" s="24">
        <f t="shared" si="0"/>
        <v>39</v>
      </c>
      <c r="C15">
        <v>0</v>
      </c>
      <c r="E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1</v>
      </c>
      <c r="W15">
        <v>0</v>
      </c>
      <c r="X15">
        <v>1</v>
      </c>
      <c r="Y15">
        <v>1</v>
      </c>
      <c r="Z15">
        <v>0</v>
      </c>
      <c r="AA15">
        <v>0</v>
      </c>
      <c r="AB15">
        <v>2</v>
      </c>
      <c r="AC15">
        <v>1</v>
      </c>
      <c r="AD15">
        <v>0</v>
      </c>
      <c r="AE15">
        <v>1</v>
      </c>
      <c r="AF15">
        <v>1</v>
      </c>
      <c r="AG15">
        <v>0</v>
      </c>
      <c r="AH15">
        <v>1</v>
      </c>
      <c r="AI15">
        <v>1</v>
      </c>
      <c r="AJ15">
        <v>1</v>
      </c>
      <c r="AK15">
        <v>1</v>
      </c>
      <c r="AM15">
        <v>1</v>
      </c>
      <c r="AN15">
        <v>1</v>
      </c>
      <c r="AO15">
        <v>5</v>
      </c>
      <c r="AP15">
        <v>3</v>
      </c>
      <c r="AQ15">
        <v>2</v>
      </c>
      <c r="AR15">
        <v>1</v>
      </c>
      <c r="AT15">
        <v>1</v>
      </c>
      <c r="AU15">
        <v>0</v>
      </c>
      <c r="AW15">
        <v>1</v>
      </c>
      <c r="AX15">
        <v>1</v>
      </c>
      <c r="AY15">
        <v>1</v>
      </c>
      <c r="AZ15">
        <v>1</v>
      </c>
      <c r="BA15">
        <v>2</v>
      </c>
      <c r="BB15">
        <v>2</v>
      </c>
      <c r="BC15">
        <v>4</v>
      </c>
      <c r="BF15" s="48" t="s">
        <v>102</v>
      </c>
      <c r="BG15">
        <v>4628</v>
      </c>
      <c r="BI15" s="30">
        <f t="shared" si="1"/>
        <v>27.27272727272727</v>
      </c>
      <c r="BJ15" s="30">
        <f t="shared" si="2"/>
        <v>10.724879495736003</v>
      </c>
      <c r="BL15">
        <v>28</v>
      </c>
      <c r="BM15" s="30">
        <f t="shared" si="3"/>
        <v>40.444444444444443</v>
      </c>
      <c r="BN15" s="30">
        <f t="shared" si="4"/>
        <v>41.387755102040813</v>
      </c>
      <c r="BP15">
        <v>6</v>
      </c>
      <c r="BQ15" s="48" t="s">
        <v>102</v>
      </c>
      <c r="BR15">
        <v>39</v>
      </c>
      <c r="BS15" s="61">
        <f t="shared" si="5"/>
        <v>28</v>
      </c>
      <c r="BT15" s="61">
        <f t="shared" si="6"/>
        <v>41.387755102040813</v>
      </c>
      <c r="BU15" s="61">
        <f t="shared" si="7"/>
        <v>40.444444444444443</v>
      </c>
      <c r="BV15" s="61">
        <f t="shared" si="8"/>
        <v>27.27272727272727</v>
      </c>
      <c r="BW15" s="61">
        <f t="shared" si="9"/>
        <v>10.724879495736003</v>
      </c>
      <c r="BZ15" t="s">
        <v>102</v>
      </c>
      <c r="CA15">
        <v>61</v>
      </c>
      <c r="CB15">
        <v>105</v>
      </c>
      <c r="CC15">
        <v>28</v>
      </c>
      <c r="CD15">
        <v>39</v>
      </c>
      <c r="CF15">
        <f t="shared" si="10"/>
        <v>233</v>
      </c>
      <c r="CH15" t="s">
        <v>30</v>
      </c>
      <c r="CI15">
        <v>138</v>
      </c>
    </row>
    <row r="16" spans="1:96" ht="15">
      <c r="A16" s="18" t="s">
        <v>107</v>
      </c>
      <c r="B16" s="24">
        <f t="shared" si="0"/>
        <v>55</v>
      </c>
      <c r="C16">
        <v>1</v>
      </c>
      <c r="E16">
        <v>1</v>
      </c>
      <c r="F16">
        <v>1</v>
      </c>
      <c r="H16">
        <v>1</v>
      </c>
      <c r="I16">
        <v>0</v>
      </c>
      <c r="J16">
        <v>0</v>
      </c>
      <c r="K16">
        <v>0</v>
      </c>
      <c r="L16">
        <v>3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2</v>
      </c>
      <c r="AF16">
        <v>0</v>
      </c>
      <c r="AG16">
        <v>1</v>
      </c>
      <c r="AH16">
        <v>3</v>
      </c>
      <c r="AI16">
        <v>2</v>
      </c>
      <c r="AJ16">
        <v>3</v>
      </c>
      <c r="AK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T16">
        <v>0</v>
      </c>
      <c r="AU16">
        <v>1</v>
      </c>
      <c r="AW16">
        <v>2</v>
      </c>
      <c r="AX16">
        <v>6</v>
      </c>
      <c r="AY16">
        <v>4</v>
      </c>
      <c r="AZ16">
        <v>9</v>
      </c>
      <c r="BA16">
        <v>7</v>
      </c>
      <c r="BB16">
        <v>5</v>
      </c>
      <c r="BC16">
        <v>2</v>
      </c>
      <c r="BF16" s="48" t="s">
        <v>107</v>
      </c>
      <c r="BG16">
        <v>6714</v>
      </c>
      <c r="BI16" s="30">
        <f t="shared" si="1"/>
        <v>38.461538461538467</v>
      </c>
      <c r="BJ16" s="30">
        <f t="shared" si="2"/>
        <v>15.558954393770858</v>
      </c>
      <c r="BL16">
        <v>10</v>
      </c>
      <c r="BM16" s="30">
        <f t="shared" si="3"/>
        <v>14.444444444444445</v>
      </c>
      <c r="BN16" s="30">
        <f t="shared" si="4"/>
        <v>58.367346938775505</v>
      </c>
      <c r="BP16">
        <v>7</v>
      </c>
      <c r="BQ16" s="48" t="s">
        <v>116</v>
      </c>
      <c r="BR16">
        <v>25</v>
      </c>
      <c r="BS16" s="61">
        <f t="shared" si="5"/>
        <v>4</v>
      </c>
      <c r="BT16" s="61">
        <f t="shared" si="6"/>
        <v>26.530612244897959</v>
      </c>
      <c r="BU16" s="61">
        <f t="shared" si="7"/>
        <v>5.7777777777777777</v>
      </c>
      <c r="BV16" s="61">
        <f t="shared" si="8"/>
        <v>17.482517482517483</v>
      </c>
      <c r="BW16" s="61">
        <f t="shared" si="9"/>
        <v>12.520856507230254</v>
      </c>
      <c r="BZ16" t="s">
        <v>107</v>
      </c>
      <c r="CA16">
        <v>45</v>
      </c>
      <c r="CB16">
        <v>25</v>
      </c>
      <c r="CC16">
        <v>10</v>
      </c>
      <c r="CD16">
        <v>55</v>
      </c>
      <c r="CF16">
        <f t="shared" si="10"/>
        <v>135</v>
      </c>
      <c r="CH16" t="s">
        <v>24</v>
      </c>
      <c r="CI16">
        <v>135</v>
      </c>
    </row>
    <row r="17" spans="1:87" ht="15">
      <c r="A17" s="18" t="s">
        <v>108</v>
      </c>
      <c r="B17" s="24">
        <f t="shared" si="0"/>
        <v>14</v>
      </c>
      <c r="C17">
        <v>0</v>
      </c>
      <c r="E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4</v>
      </c>
      <c r="V17">
        <v>1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2</v>
      </c>
      <c r="AJ17">
        <v>2</v>
      </c>
      <c r="AK17">
        <v>1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T17">
        <v>1</v>
      </c>
      <c r="AU17">
        <v>0</v>
      </c>
      <c r="AW17">
        <v>0</v>
      </c>
      <c r="AX17">
        <v>1</v>
      </c>
      <c r="AY17">
        <v>0</v>
      </c>
      <c r="AZ17">
        <v>0</v>
      </c>
      <c r="BA17">
        <v>1</v>
      </c>
      <c r="BB17">
        <v>0</v>
      </c>
      <c r="BC17">
        <v>0</v>
      </c>
      <c r="BF17" s="48" t="s">
        <v>108</v>
      </c>
      <c r="BG17">
        <v>1798</v>
      </c>
      <c r="BI17" s="30">
        <f t="shared" si="1"/>
        <v>9.79020979020979</v>
      </c>
      <c r="BJ17" s="30">
        <f t="shared" si="2"/>
        <v>4.1666666666666661</v>
      </c>
      <c r="BL17">
        <v>1</v>
      </c>
      <c r="BM17" s="30">
        <f t="shared" si="3"/>
        <v>1.4444444444444444</v>
      </c>
      <c r="BN17" s="30">
        <f t="shared" si="4"/>
        <v>14.857142857142856</v>
      </c>
      <c r="BP17">
        <v>8</v>
      </c>
      <c r="BQ17" s="48" t="s">
        <v>110</v>
      </c>
      <c r="BR17">
        <v>18</v>
      </c>
      <c r="BS17" s="61">
        <f t="shared" si="5"/>
        <v>8</v>
      </c>
      <c r="BT17" s="61">
        <f t="shared" si="6"/>
        <v>19.102040816326532</v>
      </c>
      <c r="BU17" s="61">
        <f t="shared" si="7"/>
        <v>11.555555555555555</v>
      </c>
      <c r="BV17" s="61">
        <f t="shared" si="8"/>
        <v>12.587412587412588</v>
      </c>
      <c r="BW17" s="61">
        <f t="shared" si="9"/>
        <v>8.0274378939562485</v>
      </c>
      <c r="BZ17" t="s">
        <v>108</v>
      </c>
      <c r="CA17">
        <v>7</v>
      </c>
      <c r="CB17">
        <v>2</v>
      </c>
      <c r="CC17">
        <v>1</v>
      </c>
      <c r="CD17">
        <v>14</v>
      </c>
      <c r="CF17">
        <f t="shared" si="10"/>
        <v>24</v>
      </c>
      <c r="CH17" t="s">
        <v>26</v>
      </c>
      <c r="CI17">
        <v>130</v>
      </c>
    </row>
    <row r="18" spans="1:87" ht="15">
      <c r="A18" s="18" t="s">
        <v>109</v>
      </c>
      <c r="B18" s="24">
        <f t="shared" si="0"/>
        <v>14</v>
      </c>
      <c r="C18">
        <v>1</v>
      </c>
      <c r="E18">
        <v>0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</v>
      </c>
      <c r="AH18">
        <v>1</v>
      </c>
      <c r="AI18">
        <v>1</v>
      </c>
      <c r="AJ18">
        <v>1</v>
      </c>
      <c r="AK18">
        <v>1</v>
      </c>
      <c r="AM18">
        <v>1</v>
      </c>
      <c r="AN18">
        <v>0</v>
      </c>
      <c r="AO18">
        <v>1</v>
      </c>
      <c r="AP18">
        <v>0</v>
      </c>
      <c r="AQ18">
        <v>0</v>
      </c>
      <c r="AR18">
        <v>1</v>
      </c>
      <c r="AT18">
        <v>1</v>
      </c>
      <c r="AU18">
        <v>0</v>
      </c>
      <c r="AW18">
        <v>1</v>
      </c>
      <c r="AX18">
        <v>0</v>
      </c>
      <c r="AY18">
        <v>0</v>
      </c>
      <c r="AZ18">
        <v>0</v>
      </c>
      <c r="BA18">
        <v>0</v>
      </c>
      <c r="BB18">
        <v>1</v>
      </c>
      <c r="BC18">
        <v>0</v>
      </c>
      <c r="BF18" s="48" t="s">
        <v>109</v>
      </c>
      <c r="BG18">
        <v>807</v>
      </c>
      <c r="BI18" s="30">
        <f t="shared" si="1"/>
        <v>9.79020979020979</v>
      </c>
      <c r="BJ18" s="30">
        <f t="shared" si="2"/>
        <v>1.8701334816462738</v>
      </c>
      <c r="BL18">
        <v>14</v>
      </c>
      <c r="BM18" s="30">
        <f t="shared" si="3"/>
        <v>20.222222222222221</v>
      </c>
      <c r="BN18" s="30">
        <f t="shared" si="4"/>
        <v>14.857142857142856</v>
      </c>
      <c r="BP18">
        <v>9</v>
      </c>
      <c r="BQ18" s="48" t="s">
        <v>112</v>
      </c>
      <c r="BR18">
        <v>18</v>
      </c>
      <c r="BS18" s="61">
        <f t="shared" si="5"/>
        <v>25</v>
      </c>
      <c r="BT18" s="61">
        <f t="shared" si="6"/>
        <v>19.102040816326532</v>
      </c>
      <c r="BU18" s="61">
        <f t="shared" si="7"/>
        <v>36.111111111111107</v>
      </c>
      <c r="BV18" s="61">
        <f t="shared" si="8"/>
        <v>12.587412587412588</v>
      </c>
      <c r="BW18" s="61">
        <f t="shared" si="9"/>
        <v>9.3599369670003707</v>
      </c>
      <c r="BZ18" t="s">
        <v>109</v>
      </c>
      <c r="CA18">
        <v>42</v>
      </c>
      <c r="CB18">
        <v>60</v>
      </c>
      <c r="CC18">
        <v>14</v>
      </c>
      <c r="CD18">
        <v>14</v>
      </c>
      <c r="CF18">
        <f t="shared" si="10"/>
        <v>130</v>
      </c>
      <c r="CH18" t="s">
        <v>20</v>
      </c>
      <c r="CI18">
        <v>101</v>
      </c>
    </row>
    <row r="19" spans="1:87" ht="15">
      <c r="A19" s="18" t="s">
        <v>110</v>
      </c>
      <c r="B19" s="24">
        <f t="shared" si="0"/>
        <v>18</v>
      </c>
      <c r="C19">
        <v>0</v>
      </c>
      <c r="E19">
        <v>0</v>
      </c>
      <c r="H19">
        <v>0</v>
      </c>
      <c r="I19">
        <v>1</v>
      </c>
      <c r="J19">
        <v>0</v>
      </c>
      <c r="K19">
        <v>1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3</v>
      </c>
      <c r="AI19">
        <v>5</v>
      </c>
      <c r="AJ19">
        <v>5</v>
      </c>
      <c r="AK19">
        <v>1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T19">
        <v>1</v>
      </c>
      <c r="AU19">
        <v>1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F19" s="48" t="s">
        <v>110</v>
      </c>
      <c r="BG19">
        <v>3464</v>
      </c>
      <c r="BI19" s="30">
        <f t="shared" si="1"/>
        <v>12.587412587412588</v>
      </c>
      <c r="BJ19" s="30">
        <f t="shared" si="2"/>
        <v>8.0274378939562485</v>
      </c>
      <c r="BL19">
        <v>8</v>
      </c>
      <c r="BM19" s="30">
        <f t="shared" si="3"/>
        <v>11.555555555555555</v>
      </c>
      <c r="BN19" s="30">
        <f t="shared" si="4"/>
        <v>19.102040816326532</v>
      </c>
      <c r="BP19">
        <v>10</v>
      </c>
      <c r="BQ19" s="48" t="s">
        <v>108</v>
      </c>
      <c r="BR19">
        <v>14</v>
      </c>
      <c r="BS19" s="61">
        <f t="shared" si="5"/>
        <v>1</v>
      </c>
      <c r="BT19" s="61">
        <f t="shared" si="6"/>
        <v>14.857142857142856</v>
      </c>
      <c r="BU19" s="61">
        <f t="shared" si="7"/>
        <v>1.4444444444444444</v>
      </c>
      <c r="BV19" s="61">
        <f t="shared" si="8"/>
        <v>9.79020979020979</v>
      </c>
      <c r="BW19" s="61">
        <f t="shared" si="9"/>
        <v>4.1666666666666661</v>
      </c>
      <c r="BZ19" t="s">
        <v>110</v>
      </c>
      <c r="CA19">
        <v>21</v>
      </c>
      <c r="CB19">
        <v>21</v>
      </c>
      <c r="CC19">
        <v>8</v>
      </c>
      <c r="CD19">
        <v>18</v>
      </c>
      <c r="CF19">
        <f t="shared" si="10"/>
        <v>68</v>
      </c>
      <c r="CH19" t="s">
        <v>19</v>
      </c>
      <c r="CI19">
        <v>83</v>
      </c>
    </row>
    <row r="20" spans="1:87" ht="15">
      <c r="A20" s="18" t="s">
        <v>100</v>
      </c>
      <c r="B20" s="24">
        <f t="shared" si="0"/>
        <v>115</v>
      </c>
      <c r="C20">
        <v>0</v>
      </c>
      <c r="E20">
        <v>1</v>
      </c>
      <c r="H20">
        <v>0</v>
      </c>
      <c r="I20">
        <v>0</v>
      </c>
      <c r="J20">
        <v>1</v>
      </c>
      <c r="K20">
        <v>5</v>
      </c>
      <c r="L20">
        <v>1</v>
      </c>
      <c r="M20">
        <v>3</v>
      </c>
      <c r="N20">
        <v>1</v>
      </c>
      <c r="O20">
        <v>2</v>
      </c>
      <c r="P20">
        <v>0</v>
      </c>
      <c r="Q20">
        <v>2</v>
      </c>
      <c r="R20">
        <v>0</v>
      </c>
      <c r="S20">
        <v>0</v>
      </c>
      <c r="T20">
        <v>2</v>
      </c>
      <c r="U20">
        <v>0</v>
      </c>
      <c r="V20">
        <v>0</v>
      </c>
      <c r="W20">
        <v>2</v>
      </c>
      <c r="X20">
        <v>0</v>
      </c>
      <c r="Y20">
        <v>0</v>
      </c>
      <c r="Z20">
        <v>3</v>
      </c>
      <c r="AA20">
        <v>1</v>
      </c>
      <c r="AB20">
        <v>0</v>
      </c>
      <c r="AC20">
        <v>6</v>
      </c>
      <c r="AD20">
        <v>7</v>
      </c>
      <c r="AE20">
        <v>11</v>
      </c>
      <c r="AF20">
        <v>2</v>
      </c>
      <c r="AG20">
        <v>14</v>
      </c>
      <c r="AH20">
        <v>1</v>
      </c>
      <c r="AI20">
        <v>2</v>
      </c>
      <c r="AJ20">
        <v>3</v>
      </c>
      <c r="AK20">
        <v>3</v>
      </c>
      <c r="AM20">
        <v>0</v>
      </c>
      <c r="AN20">
        <v>0</v>
      </c>
      <c r="AO20">
        <v>6</v>
      </c>
      <c r="AP20">
        <v>1</v>
      </c>
      <c r="AQ20">
        <v>3</v>
      </c>
      <c r="AR20">
        <v>9</v>
      </c>
      <c r="AT20">
        <v>2</v>
      </c>
      <c r="AU20">
        <v>6</v>
      </c>
      <c r="AW20">
        <v>4</v>
      </c>
      <c r="AX20">
        <v>0</v>
      </c>
      <c r="AY20">
        <v>5</v>
      </c>
      <c r="AZ20">
        <v>3</v>
      </c>
      <c r="BA20">
        <v>1</v>
      </c>
      <c r="BB20">
        <v>2</v>
      </c>
      <c r="BC20">
        <v>0</v>
      </c>
      <c r="BF20" s="48" t="s">
        <v>100</v>
      </c>
      <c r="BG20">
        <v>21759</v>
      </c>
      <c r="BI20" s="30">
        <f t="shared" si="1"/>
        <v>80.419580419580413</v>
      </c>
      <c r="BJ20" s="30">
        <f t="shared" si="2"/>
        <v>50.424082313681872</v>
      </c>
      <c r="BL20">
        <v>68</v>
      </c>
      <c r="BM20" s="30">
        <f t="shared" si="3"/>
        <v>98.222222222222214</v>
      </c>
      <c r="BN20" s="30">
        <f t="shared" si="4"/>
        <v>122.04081632653062</v>
      </c>
      <c r="BP20">
        <v>11</v>
      </c>
      <c r="BQ20" s="48" t="s">
        <v>109</v>
      </c>
      <c r="BR20">
        <v>14</v>
      </c>
      <c r="BS20" s="61">
        <f t="shared" si="5"/>
        <v>14</v>
      </c>
      <c r="BT20" s="61">
        <f t="shared" si="6"/>
        <v>14.857142857142856</v>
      </c>
      <c r="BU20" s="61">
        <f t="shared" si="7"/>
        <v>20.222222222222221</v>
      </c>
      <c r="BV20" s="61">
        <f t="shared" si="8"/>
        <v>9.79020979020979</v>
      </c>
      <c r="BW20" s="61">
        <f t="shared" si="9"/>
        <v>1.8701334816462738</v>
      </c>
      <c r="BZ20" t="s">
        <v>100</v>
      </c>
      <c r="CA20">
        <v>97</v>
      </c>
      <c r="CB20">
        <v>144</v>
      </c>
      <c r="CC20">
        <v>68</v>
      </c>
      <c r="CD20">
        <v>115</v>
      </c>
      <c r="CF20">
        <f t="shared" si="10"/>
        <v>424</v>
      </c>
      <c r="CH20" t="s">
        <v>42</v>
      </c>
      <c r="CI20">
        <v>83</v>
      </c>
    </row>
    <row r="21" spans="1:87" ht="15">
      <c r="A21" s="18" t="s">
        <v>111</v>
      </c>
      <c r="B21" s="24">
        <f t="shared" si="0"/>
        <v>80</v>
      </c>
      <c r="C21">
        <v>0</v>
      </c>
      <c r="E21">
        <v>0</v>
      </c>
      <c r="H21">
        <v>1</v>
      </c>
      <c r="I21">
        <v>0</v>
      </c>
      <c r="J21">
        <v>0</v>
      </c>
      <c r="K21">
        <v>0</v>
      </c>
      <c r="L21">
        <v>1</v>
      </c>
      <c r="M21">
        <v>1</v>
      </c>
      <c r="N21">
        <v>2</v>
      </c>
      <c r="O21">
        <v>0</v>
      </c>
      <c r="P21">
        <v>2</v>
      </c>
      <c r="Q21">
        <v>0</v>
      </c>
      <c r="R21">
        <v>1</v>
      </c>
      <c r="S21">
        <v>0</v>
      </c>
      <c r="T21">
        <v>1</v>
      </c>
      <c r="U21">
        <v>4</v>
      </c>
      <c r="V21">
        <v>4</v>
      </c>
      <c r="W21">
        <v>2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8</v>
      </c>
      <c r="AI21">
        <v>5</v>
      </c>
      <c r="AJ21">
        <v>7</v>
      </c>
      <c r="AK21">
        <v>2</v>
      </c>
      <c r="AM21">
        <v>6</v>
      </c>
      <c r="AN21">
        <v>9</v>
      </c>
      <c r="AO21">
        <v>2</v>
      </c>
      <c r="AP21">
        <v>7</v>
      </c>
      <c r="AQ21">
        <v>4</v>
      </c>
      <c r="AR21">
        <v>1</v>
      </c>
      <c r="AT21">
        <v>8</v>
      </c>
      <c r="AU21">
        <v>2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F21" s="48" t="s">
        <v>111</v>
      </c>
      <c r="BG21">
        <v>24958</v>
      </c>
      <c r="BI21" s="30">
        <f t="shared" si="1"/>
        <v>55.944055944055947</v>
      </c>
      <c r="BJ21" s="30">
        <f t="shared" si="2"/>
        <v>57.837411939191696</v>
      </c>
      <c r="BL21">
        <v>14</v>
      </c>
      <c r="BM21" s="30">
        <f t="shared" si="3"/>
        <v>20.222222222222221</v>
      </c>
      <c r="BN21" s="30">
        <f t="shared" si="4"/>
        <v>84.897959183673464</v>
      </c>
      <c r="BP21">
        <v>12</v>
      </c>
      <c r="BQ21" s="48" t="s">
        <v>104</v>
      </c>
      <c r="BR21">
        <v>13</v>
      </c>
      <c r="BS21" s="61">
        <f t="shared" si="5"/>
        <v>28</v>
      </c>
      <c r="BT21" s="61">
        <f t="shared" si="6"/>
        <v>13.795918367346939</v>
      </c>
      <c r="BU21" s="61">
        <f t="shared" si="7"/>
        <v>40.444444444444443</v>
      </c>
      <c r="BV21" s="61">
        <f t="shared" si="8"/>
        <v>9.0909090909090917</v>
      </c>
      <c r="BW21" s="61">
        <f t="shared" si="9"/>
        <v>3.978958101594364</v>
      </c>
      <c r="BZ21" t="s">
        <v>111</v>
      </c>
      <c r="CA21">
        <v>32</v>
      </c>
      <c r="CB21">
        <v>69</v>
      </c>
      <c r="CC21">
        <v>14</v>
      </c>
      <c r="CD21">
        <v>80</v>
      </c>
      <c r="CF21">
        <f t="shared" si="10"/>
        <v>195</v>
      </c>
      <c r="CH21" t="s">
        <v>21</v>
      </c>
      <c r="CI21">
        <v>74</v>
      </c>
    </row>
    <row r="22" spans="1:87" ht="15">
      <c r="A22" s="18" t="s">
        <v>112</v>
      </c>
      <c r="B22" s="24">
        <f t="shared" si="0"/>
        <v>18</v>
      </c>
      <c r="C22">
        <v>0</v>
      </c>
      <c r="E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2</v>
      </c>
      <c r="AA22">
        <v>0</v>
      </c>
      <c r="AB22">
        <v>0</v>
      </c>
      <c r="AC22">
        <v>0</v>
      </c>
      <c r="AD22">
        <v>2</v>
      </c>
      <c r="AE22">
        <v>0</v>
      </c>
      <c r="AF22">
        <v>1</v>
      </c>
      <c r="AG22">
        <v>4</v>
      </c>
      <c r="AH22">
        <v>0</v>
      </c>
      <c r="AI22">
        <v>0</v>
      </c>
      <c r="AJ22">
        <v>4</v>
      </c>
      <c r="AK22">
        <v>0</v>
      </c>
      <c r="AM22">
        <v>0</v>
      </c>
      <c r="AN22">
        <v>2</v>
      </c>
      <c r="AO22">
        <v>1</v>
      </c>
      <c r="AP22">
        <v>2</v>
      </c>
      <c r="AQ22">
        <v>0</v>
      </c>
      <c r="AR22">
        <v>0</v>
      </c>
      <c r="AT22">
        <v>0</v>
      </c>
      <c r="AU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F22" s="48" t="s">
        <v>112</v>
      </c>
      <c r="BG22">
        <v>4039</v>
      </c>
      <c r="BI22" s="30">
        <f t="shared" si="1"/>
        <v>12.587412587412588</v>
      </c>
      <c r="BJ22" s="30">
        <f t="shared" si="2"/>
        <v>9.3599369670003707</v>
      </c>
      <c r="BL22">
        <v>25</v>
      </c>
      <c r="BM22" s="30">
        <f t="shared" si="3"/>
        <v>36.111111111111107</v>
      </c>
      <c r="BN22" s="30">
        <f t="shared" si="4"/>
        <v>19.102040816326532</v>
      </c>
      <c r="BP22">
        <v>13</v>
      </c>
      <c r="BQ22" s="48" t="s">
        <v>101</v>
      </c>
      <c r="BR22">
        <v>13</v>
      </c>
      <c r="BS22" s="61">
        <f t="shared" si="5"/>
        <v>2</v>
      </c>
      <c r="BT22" s="61">
        <f t="shared" si="6"/>
        <v>13.795918367346939</v>
      </c>
      <c r="BU22" s="61">
        <f t="shared" si="7"/>
        <v>2.8888888888888888</v>
      </c>
      <c r="BV22" s="61">
        <f t="shared" si="8"/>
        <v>9.0909090909090917</v>
      </c>
      <c r="BW22" s="61">
        <f t="shared" si="9"/>
        <v>8.720337411939191</v>
      </c>
      <c r="BZ22" t="s">
        <v>112</v>
      </c>
      <c r="CA22">
        <v>50</v>
      </c>
      <c r="CB22">
        <v>45</v>
      </c>
      <c r="CC22">
        <v>25</v>
      </c>
      <c r="CD22">
        <v>18</v>
      </c>
      <c r="CF22">
        <f t="shared" si="10"/>
        <v>138</v>
      </c>
      <c r="CH22" t="s">
        <v>27</v>
      </c>
      <c r="CI22">
        <v>68</v>
      </c>
    </row>
    <row r="23" spans="1:87" ht="15">
      <c r="A23" s="18" t="s">
        <v>113</v>
      </c>
      <c r="B23" s="24">
        <f t="shared" si="0"/>
        <v>5</v>
      </c>
      <c r="C23">
        <v>0</v>
      </c>
      <c r="E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4</v>
      </c>
      <c r="AK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T23">
        <v>0</v>
      </c>
      <c r="AU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F23" s="48" t="s">
        <v>113</v>
      </c>
      <c r="BG23">
        <v>5</v>
      </c>
      <c r="BI23" s="30">
        <f t="shared" si="1"/>
        <v>3.4965034965034967</v>
      </c>
      <c r="BJ23" s="30">
        <f t="shared" si="2"/>
        <v>1.1586948461253245E-2</v>
      </c>
      <c r="BL23">
        <v>6</v>
      </c>
      <c r="BM23" s="30">
        <f t="shared" si="3"/>
        <v>8.6666666666666661</v>
      </c>
      <c r="BN23" s="30">
        <f t="shared" si="4"/>
        <v>5.3061224489795915</v>
      </c>
      <c r="BP23">
        <v>14</v>
      </c>
      <c r="BQ23" s="48" t="s">
        <v>114</v>
      </c>
      <c r="BR23">
        <v>11</v>
      </c>
      <c r="BS23" s="61">
        <f t="shared" si="5"/>
        <v>6</v>
      </c>
      <c r="BT23" s="61">
        <f t="shared" si="6"/>
        <v>11.673469387755102</v>
      </c>
      <c r="BU23" s="61">
        <f t="shared" si="7"/>
        <v>8.6666666666666661</v>
      </c>
      <c r="BV23" s="61">
        <f t="shared" si="8"/>
        <v>7.6923076923076925</v>
      </c>
      <c r="BW23" s="61">
        <f t="shared" si="9"/>
        <v>9.1305153874675575</v>
      </c>
      <c r="BZ23" t="s">
        <v>113</v>
      </c>
      <c r="CA23">
        <v>5</v>
      </c>
      <c r="CB23">
        <v>6</v>
      </c>
      <c r="CC23">
        <v>6</v>
      </c>
      <c r="CD23">
        <v>5</v>
      </c>
      <c r="CF23">
        <f t="shared" si="10"/>
        <v>22</v>
      </c>
      <c r="CH23" t="s">
        <v>34</v>
      </c>
      <c r="CI23">
        <v>62</v>
      </c>
    </row>
    <row r="24" spans="1:87" ht="15">
      <c r="A24" s="18" t="s">
        <v>114</v>
      </c>
      <c r="B24" s="24">
        <f t="shared" si="0"/>
        <v>11</v>
      </c>
      <c r="C24">
        <v>0</v>
      </c>
      <c r="E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</v>
      </c>
      <c r="Y24">
        <v>0</v>
      </c>
      <c r="Z24">
        <v>0</v>
      </c>
      <c r="AA24">
        <v>0</v>
      </c>
      <c r="AB24">
        <v>0</v>
      </c>
      <c r="AC24">
        <v>1</v>
      </c>
      <c r="AD24">
        <v>2</v>
      </c>
      <c r="AE24">
        <v>2</v>
      </c>
      <c r="AF24">
        <v>0</v>
      </c>
      <c r="AG24">
        <v>2</v>
      </c>
      <c r="AH24">
        <v>0</v>
      </c>
      <c r="AI24">
        <v>2</v>
      </c>
      <c r="AJ24">
        <v>1</v>
      </c>
      <c r="AK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T24">
        <v>0</v>
      </c>
      <c r="AU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F24" s="48" t="s">
        <v>114</v>
      </c>
      <c r="BG24">
        <v>3940</v>
      </c>
      <c r="BI24" s="30">
        <f t="shared" si="1"/>
        <v>7.6923076923076925</v>
      </c>
      <c r="BJ24" s="30">
        <f t="shared" si="2"/>
        <v>9.1305153874675575</v>
      </c>
      <c r="BL24">
        <v>6</v>
      </c>
      <c r="BM24" s="30">
        <f t="shared" si="3"/>
        <v>8.6666666666666661</v>
      </c>
      <c r="BN24" s="30">
        <f t="shared" si="4"/>
        <v>11.673469387755102</v>
      </c>
      <c r="BP24">
        <v>15</v>
      </c>
      <c r="BQ24" s="48" t="s">
        <v>105</v>
      </c>
      <c r="BR24">
        <v>9</v>
      </c>
      <c r="BS24" s="61">
        <f t="shared" si="5"/>
        <v>7</v>
      </c>
      <c r="BT24" s="61">
        <f t="shared" si="6"/>
        <v>9.5510204081632661</v>
      </c>
      <c r="BU24" s="61">
        <f t="shared" si="7"/>
        <v>10.111111111111111</v>
      </c>
      <c r="BV24" s="61">
        <f t="shared" si="8"/>
        <v>6.2937062937062942</v>
      </c>
      <c r="BW24" s="61">
        <f t="shared" si="9"/>
        <v>28.360215053763444</v>
      </c>
      <c r="BZ24" t="s">
        <v>114</v>
      </c>
      <c r="CA24">
        <v>9</v>
      </c>
      <c r="CB24">
        <v>21</v>
      </c>
      <c r="CC24">
        <v>6</v>
      </c>
      <c r="CD24">
        <v>11</v>
      </c>
      <c r="CF24">
        <f t="shared" si="10"/>
        <v>47</v>
      </c>
      <c r="CH24" t="s">
        <v>32</v>
      </c>
      <c r="CI24">
        <v>47</v>
      </c>
    </row>
    <row r="25" spans="1:87" ht="15">
      <c r="A25" s="18" t="s">
        <v>115</v>
      </c>
      <c r="B25" s="24">
        <f t="shared" si="0"/>
        <v>0</v>
      </c>
      <c r="C25">
        <v>0</v>
      </c>
      <c r="E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T25">
        <v>0</v>
      </c>
      <c r="AU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F25" s="48" t="s">
        <v>115</v>
      </c>
      <c r="BG25">
        <v>5023</v>
      </c>
      <c r="BI25" s="30">
        <f t="shared" si="1"/>
        <v>0</v>
      </c>
      <c r="BJ25" s="30">
        <f t="shared" si="2"/>
        <v>11.640248424175009</v>
      </c>
      <c r="BL25">
        <v>0</v>
      </c>
      <c r="BM25" s="30">
        <f t="shared" si="3"/>
        <v>0</v>
      </c>
      <c r="BN25" s="30">
        <f t="shared" si="4"/>
        <v>0</v>
      </c>
      <c r="BP25">
        <v>16</v>
      </c>
      <c r="BQ25" s="48" t="s">
        <v>120</v>
      </c>
      <c r="BR25">
        <v>8</v>
      </c>
      <c r="BS25" s="61">
        <f t="shared" si="5"/>
        <v>2</v>
      </c>
      <c r="BT25" s="61">
        <f t="shared" si="6"/>
        <v>8.4897959183673457</v>
      </c>
      <c r="BU25" s="61">
        <f t="shared" si="7"/>
        <v>2.8888888888888888</v>
      </c>
      <c r="BV25" s="61">
        <f t="shared" si="8"/>
        <v>5.5944055944055942</v>
      </c>
      <c r="BW25" s="61">
        <f t="shared" si="9"/>
        <v>4.5374490174267708</v>
      </c>
      <c r="BZ25" t="s">
        <v>115</v>
      </c>
      <c r="CA25">
        <v>4</v>
      </c>
      <c r="CB25">
        <v>2</v>
      </c>
      <c r="CC25">
        <v>0</v>
      </c>
      <c r="CD25">
        <v>0</v>
      </c>
      <c r="CF25">
        <f t="shared" si="10"/>
        <v>6</v>
      </c>
      <c r="CH25" t="s">
        <v>38</v>
      </c>
      <c r="CI25">
        <v>31</v>
      </c>
    </row>
    <row r="26" spans="1:87" ht="15">
      <c r="A26" s="18" t="s">
        <v>116</v>
      </c>
      <c r="B26" s="24">
        <f t="shared" si="0"/>
        <v>25</v>
      </c>
      <c r="C26">
        <v>0</v>
      </c>
      <c r="E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1</v>
      </c>
      <c r="AG26">
        <v>2</v>
      </c>
      <c r="AH26">
        <v>1</v>
      </c>
      <c r="AI26">
        <v>2</v>
      </c>
      <c r="AJ26">
        <v>3</v>
      </c>
      <c r="AK26">
        <v>1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1</v>
      </c>
      <c r="AT26">
        <v>3</v>
      </c>
      <c r="AU26">
        <v>0</v>
      </c>
      <c r="AW26">
        <v>1</v>
      </c>
      <c r="AX26">
        <v>2</v>
      </c>
      <c r="AY26">
        <v>1</v>
      </c>
      <c r="AZ26">
        <v>2</v>
      </c>
      <c r="BA26">
        <v>1</v>
      </c>
      <c r="BB26">
        <v>2</v>
      </c>
      <c r="BC26">
        <v>2</v>
      </c>
      <c r="BF26" s="48" t="s">
        <v>116</v>
      </c>
      <c r="BG26">
        <v>5403</v>
      </c>
      <c r="BI26" s="30">
        <f t="shared" si="1"/>
        <v>17.482517482517483</v>
      </c>
      <c r="BJ26" s="30">
        <f t="shared" si="2"/>
        <v>12.520856507230254</v>
      </c>
      <c r="BL26">
        <v>4</v>
      </c>
      <c r="BM26" s="30">
        <f t="shared" si="3"/>
        <v>5.7777777777777777</v>
      </c>
      <c r="BN26" s="30">
        <f t="shared" si="4"/>
        <v>26.530612244897959</v>
      </c>
      <c r="BP26">
        <v>17</v>
      </c>
      <c r="BQ26" s="48" t="s">
        <v>113</v>
      </c>
      <c r="BR26">
        <v>5</v>
      </c>
      <c r="BS26" s="61">
        <f t="shared" si="5"/>
        <v>6</v>
      </c>
      <c r="BT26" s="61">
        <f t="shared" si="6"/>
        <v>5.3061224489795915</v>
      </c>
      <c r="BU26" s="61">
        <f t="shared" si="7"/>
        <v>8.6666666666666661</v>
      </c>
      <c r="BV26" s="61">
        <f t="shared" si="8"/>
        <v>3.4965034965034967</v>
      </c>
      <c r="BW26" s="61">
        <f t="shared" si="9"/>
        <v>1.1586948461253245E-2</v>
      </c>
      <c r="BZ26" t="s">
        <v>116</v>
      </c>
      <c r="CA26">
        <v>25</v>
      </c>
      <c r="CB26">
        <v>8</v>
      </c>
      <c r="CC26">
        <v>4</v>
      </c>
      <c r="CD26">
        <v>25</v>
      </c>
      <c r="CF26">
        <f t="shared" si="10"/>
        <v>62</v>
      </c>
      <c r="CH26" t="s">
        <v>127</v>
      </c>
      <c r="CI26">
        <v>29</v>
      </c>
    </row>
    <row r="27" spans="1:87" ht="15">
      <c r="A27" s="18" t="s">
        <v>117</v>
      </c>
      <c r="B27" s="24">
        <f t="shared" si="0"/>
        <v>2</v>
      </c>
      <c r="C27">
        <v>0</v>
      </c>
      <c r="E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T27">
        <v>0</v>
      </c>
      <c r="AU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1</v>
      </c>
      <c r="BC27">
        <v>1</v>
      </c>
      <c r="BF27" s="48" t="s">
        <v>117</v>
      </c>
      <c r="BG27">
        <v>2601</v>
      </c>
      <c r="BI27" s="30">
        <f t="shared" si="1"/>
        <v>1.3986013986013985</v>
      </c>
      <c r="BJ27" s="30">
        <f t="shared" si="2"/>
        <v>6.0275305895439377</v>
      </c>
      <c r="BL27">
        <v>0</v>
      </c>
      <c r="BM27" s="30">
        <f t="shared" si="3"/>
        <v>0</v>
      </c>
      <c r="BN27" s="30">
        <f t="shared" si="4"/>
        <v>2.1224489795918364</v>
      </c>
      <c r="BP27">
        <v>18</v>
      </c>
      <c r="BQ27" s="48" t="s">
        <v>122</v>
      </c>
      <c r="BR27">
        <v>4</v>
      </c>
      <c r="BS27" s="61">
        <f t="shared" si="5"/>
        <v>1</v>
      </c>
      <c r="BT27" s="61">
        <f t="shared" si="6"/>
        <v>4.2448979591836729</v>
      </c>
      <c r="BU27" s="61">
        <f t="shared" si="7"/>
        <v>1.4444444444444444</v>
      </c>
      <c r="BV27" s="61">
        <f t="shared" si="8"/>
        <v>2.7972027972027971</v>
      </c>
      <c r="BW27" s="61">
        <f t="shared" si="9"/>
        <v>0.90609936967000382</v>
      </c>
      <c r="BZ27" t="s">
        <v>117</v>
      </c>
      <c r="CA27">
        <v>5</v>
      </c>
      <c r="CB27">
        <v>7</v>
      </c>
      <c r="CC27">
        <v>0</v>
      </c>
      <c r="CD27">
        <v>2</v>
      </c>
      <c r="CF27">
        <f t="shared" si="10"/>
        <v>14</v>
      </c>
      <c r="CH27" t="s">
        <v>25</v>
      </c>
      <c r="CI27">
        <v>24</v>
      </c>
    </row>
    <row r="28" spans="1:87" ht="15">
      <c r="A28" s="18" t="s">
        <v>118</v>
      </c>
      <c r="B28" s="24">
        <f t="shared" si="0"/>
        <v>0</v>
      </c>
      <c r="C28">
        <v>0</v>
      </c>
      <c r="E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T28">
        <v>0</v>
      </c>
      <c r="AU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F28" s="48" t="s">
        <v>118</v>
      </c>
      <c r="BG28">
        <v>26</v>
      </c>
      <c r="BI28" s="30">
        <f t="shared" si="1"/>
        <v>0</v>
      </c>
      <c r="BJ28" s="30">
        <f t="shared" si="2"/>
        <v>6.0252131998516874E-2</v>
      </c>
      <c r="BL28">
        <v>0</v>
      </c>
      <c r="BM28" s="30">
        <f t="shared" si="3"/>
        <v>0</v>
      </c>
      <c r="BN28" s="30">
        <f t="shared" si="4"/>
        <v>0</v>
      </c>
      <c r="BP28">
        <v>19</v>
      </c>
      <c r="BQ28" s="48" t="s">
        <v>127</v>
      </c>
      <c r="BR28">
        <v>4</v>
      </c>
      <c r="BS28" s="61">
        <f t="shared" si="5"/>
        <v>2</v>
      </c>
      <c r="BT28" s="61">
        <f t="shared" si="6"/>
        <v>4.2448979591836729</v>
      </c>
      <c r="BU28" s="61">
        <f t="shared" si="7"/>
        <v>2.8888888888888888</v>
      </c>
      <c r="BV28" s="61">
        <f t="shared" si="8"/>
        <v>2.7972027972027971</v>
      </c>
      <c r="BW28" s="61">
        <f t="shared" si="9"/>
        <v>0.7346125324434557</v>
      </c>
      <c r="BZ28" t="s">
        <v>118</v>
      </c>
      <c r="CA28">
        <v>2</v>
      </c>
      <c r="CB28">
        <v>0</v>
      </c>
      <c r="CC28">
        <v>0</v>
      </c>
      <c r="CD28">
        <v>0</v>
      </c>
      <c r="CF28">
        <f t="shared" si="10"/>
        <v>2</v>
      </c>
      <c r="CH28" t="s">
        <v>31</v>
      </c>
      <c r="CI28">
        <v>22</v>
      </c>
    </row>
    <row r="29" spans="1:87" ht="15">
      <c r="A29" s="18" t="s">
        <v>119</v>
      </c>
      <c r="B29" s="24">
        <f t="shared" si="0"/>
        <v>0</v>
      </c>
      <c r="C29">
        <v>0</v>
      </c>
      <c r="E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T29">
        <v>0</v>
      </c>
      <c r="AU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F29" s="48" t="s">
        <v>119</v>
      </c>
      <c r="BG29">
        <v>7941</v>
      </c>
      <c r="BI29" s="30">
        <f t="shared" si="1"/>
        <v>0</v>
      </c>
      <c r="BJ29" s="30">
        <f t="shared" si="2"/>
        <v>18.402391546162402</v>
      </c>
      <c r="BL29">
        <v>4</v>
      </c>
      <c r="BM29" s="30">
        <f t="shared" si="3"/>
        <v>5.7777777777777777</v>
      </c>
      <c r="BN29" s="30">
        <f t="shared" si="4"/>
        <v>0</v>
      </c>
      <c r="BP29">
        <v>20</v>
      </c>
      <c r="BQ29" s="48" t="s">
        <v>103</v>
      </c>
      <c r="BR29">
        <v>3</v>
      </c>
      <c r="BS29" s="61">
        <f t="shared" si="5"/>
        <v>32</v>
      </c>
      <c r="BT29" s="61">
        <f t="shared" si="6"/>
        <v>3.1836734693877551</v>
      </c>
      <c r="BU29" s="61">
        <f t="shared" si="7"/>
        <v>46.222222222222221</v>
      </c>
      <c r="BV29" s="61">
        <f t="shared" si="8"/>
        <v>2.0979020979020979</v>
      </c>
      <c r="BW29" s="61">
        <f t="shared" si="9"/>
        <v>13.855672969966628</v>
      </c>
      <c r="BZ29" t="s">
        <v>119</v>
      </c>
      <c r="CA29">
        <v>1</v>
      </c>
      <c r="CB29">
        <v>0</v>
      </c>
      <c r="CC29">
        <v>4</v>
      </c>
      <c r="CD29">
        <v>0</v>
      </c>
      <c r="CF29">
        <f t="shared" si="10"/>
        <v>5</v>
      </c>
      <c r="CH29" t="s">
        <v>35</v>
      </c>
      <c r="CI29">
        <v>14</v>
      </c>
    </row>
    <row r="30" spans="1:87" ht="15">
      <c r="A30" s="18" t="s">
        <v>120</v>
      </c>
      <c r="B30" s="24">
        <f t="shared" si="0"/>
        <v>8</v>
      </c>
      <c r="C30">
        <v>0</v>
      </c>
      <c r="E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2</v>
      </c>
      <c r="AF30">
        <v>2</v>
      </c>
      <c r="AG30">
        <v>0</v>
      </c>
      <c r="AH30">
        <v>0</v>
      </c>
      <c r="AI30">
        <v>1</v>
      </c>
      <c r="AJ30">
        <v>0</v>
      </c>
      <c r="AK30">
        <v>0</v>
      </c>
      <c r="AM30">
        <v>0</v>
      </c>
      <c r="AN30">
        <v>2</v>
      </c>
      <c r="AO30">
        <v>0</v>
      </c>
      <c r="AP30">
        <v>0</v>
      </c>
      <c r="AQ30">
        <v>0</v>
      </c>
      <c r="AR30">
        <v>0</v>
      </c>
      <c r="AT30">
        <v>1</v>
      </c>
      <c r="AU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F30" s="48" t="s">
        <v>120</v>
      </c>
      <c r="BG30">
        <v>1958</v>
      </c>
      <c r="BI30" s="30">
        <f t="shared" si="1"/>
        <v>5.5944055944055942</v>
      </c>
      <c r="BJ30" s="30">
        <f t="shared" si="2"/>
        <v>4.5374490174267708</v>
      </c>
      <c r="BL30">
        <v>2</v>
      </c>
      <c r="BM30" s="30">
        <f t="shared" si="3"/>
        <v>2.8888888888888888</v>
      </c>
      <c r="BN30" s="30">
        <f t="shared" si="4"/>
        <v>8.4897959183673457</v>
      </c>
      <c r="BP30">
        <v>21</v>
      </c>
      <c r="BQ30" s="48" t="s">
        <v>117</v>
      </c>
      <c r="BR30">
        <v>2</v>
      </c>
      <c r="BS30" s="61">
        <f t="shared" si="5"/>
        <v>0</v>
      </c>
      <c r="BT30" s="61">
        <f t="shared" si="6"/>
        <v>2.1224489795918364</v>
      </c>
      <c r="BU30" s="61">
        <f t="shared" si="7"/>
        <v>0</v>
      </c>
      <c r="BV30" s="61">
        <f t="shared" si="8"/>
        <v>1.3986013986013985</v>
      </c>
      <c r="BW30" s="61">
        <f t="shared" si="9"/>
        <v>6.0275305895439377</v>
      </c>
      <c r="BZ30" t="s">
        <v>120</v>
      </c>
      <c r="CA30">
        <v>9</v>
      </c>
      <c r="CB30">
        <v>12</v>
      </c>
      <c r="CC30">
        <v>2</v>
      </c>
      <c r="CD30">
        <v>8</v>
      </c>
      <c r="CF30">
        <f t="shared" si="10"/>
        <v>31</v>
      </c>
      <c r="CH30" t="s">
        <v>40</v>
      </c>
      <c r="CI30">
        <v>7</v>
      </c>
    </row>
    <row r="31" spans="1:87" ht="15">
      <c r="A31" s="18" t="s">
        <v>121</v>
      </c>
      <c r="B31" s="24">
        <f t="shared" si="0"/>
        <v>0</v>
      </c>
      <c r="C31">
        <v>0</v>
      </c>
      <c r="E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T31">
        <v>0</v>
      </c>
      <c r="AU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F31" s="48" t="s">
        <v>121</v>
      </c>
      <c r="BG31">
        <v>1734</v>
      </c>
      <c r="BI31" s="30">
        <f t="shared" si="1"/>
        <v>0</v>
      </c>
      <c r="BJ31" s="30">
        <f t="shared" si="2"/>
        <v>4.0183537263626254</v>
      </c>
      <c r="BL31">
        <v>0</v>
      </c>
      <c r="BM31" s="30">
        <f t="shared" si="3"/>
        <v>0</v>
      </c>
      <c r="BN31" s="30">
        <f t="shared" si="4"/>
        <v>0</v>
      </c>
      <c r="BP31">
        <v>22</v>
      </c>
      <c r="BQ31" s="48" t="s">
        <v>126</v>
      </c>
      <c r="BR31">
        <v>2</v>
      </c>
      <c r="BS31" s="61">
        <f t="shared" si="5"/>
        <v>2</v>
      </c>
      <c r="BT31" s="61">
        <f t="shared" si="6"/>
        <v>2.1224489795918364</v>
      </c>
      <c r="BU31" s="61">
        <f t="shared" si="7"/>
        <v>2.8888888888888888</v>
      </c>
      <c r="BV31" s="61">
        <f t="shared" si="8"/>
        <v>1.3986013986013985</v>
      </c>
      <c r="BW31" s="61">
        <f t="shared" si="9"/>
        <v>3.6359844271412678</v>
      </c>
      <c r="BZ31" t="s">
        <v>121</v>
      </c>
      <c r="CA31">
        <v>3</v>
      </c>
      <c r="CB31">
        <v>1</v>
      </c>
      <c r="CC31">
        <v>0</v>
      </c>
      <c r="CD31">
        <v>0</v>
      </c>
      <c r="CF31">
        <f t="shared" si="10"/>
        <v>4</v>
      </c>
      <c r="CH31" t="s">
        <v>33</v>
      </c>
      <c r="CI31">
        <v>6</v>
      </c>
    </row>
    <row r="32" spans="1:87" ht="15">
      <c r="A32" s="18" t="s">
        <v>122</v>
      </c>
      <c r="B32" s="24">
        <f t="shared" si="0"/>
        <v>4</v>
      </c>
      <c r="C32">
        <v>0</v>
      </c>
      <c r="E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3</v>
      </c>
      <c r="AF32">
        <v>0</v>
      </c>
      <c r="AG32">
        <v>0</v>
      </c>
      <c r="AH32">
        <v>0</v>
      </c>
      <c r="AI32">
        <v>1</v>
      </c>
      <c r="AJ32">
        <v>0</v>
      </c>
      <c r="AK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T32">
        <v>0</v>
      </c>
      <c r="AU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F32" s="48" t="s">
        <v>122</v>
      </c>
      <c r="BG32">
        <v>391</v>
      </c>
      <c r="BI32" s="30">
        <f t="shared" si="1"/>
        <v>2.7972027972027971</v>
      </c>
      <c r="BJ32" s="30">
        <f t="shared" si="2"/>
        <v>0.90609936967000382</v>
      </c>
      <c r="BL32">
        <v>1</v>
      </c>
      <c r="BM32" s="30">
        <f t="shared" si="3"/>
        <v>1.4444444444444444</v>
      </c>
      <c r="BN32" s="30">
        <f t="shared" si="4"/>
        <v>4.2448979591836729</v>
      </c>
      <c r="BP32">
        <v>23</v>
      </c>
      <c r="BQ32" s="48" t="s">
        <v>115</v>
      </c>
      <c r="BR32">
        <v>0</v>
      </c>
      <c r="BS32" s="61">
        <f t="shared" si="5"/>
        <v>0</v>
      </c>
      <c r="BT32" s="61">
        <f t="shared" si="6"/>
        <v>0</v>
      </c>
      <c r="BU32" s="61">
        <f t="shared" si="7"/>
        <v>0</v>
      </c>
      <c r="BV32" s="61">
        <f t="shared" si="8"/>
        <v>0</v>
      </c>
      <c r="BW32" s="61">
        <f t="shared" si="9"/>
        <v>11.640248424175009</v>
      </c>
      <c r="BZ32" t="s">
        <v>122</v>
      </c>
      <c r="CA32">
        <v>1</v>
      </c>
      <c r="CB32">
        <v>1</v>
      </c>
      <c r="CC32">
        <v>1</v>
      </c>
      <c r="CD32">
        <v>4</v>
      </c>
      <c r="CF32">
        <f t="shared" si="10"/>
        <v>7</v>
      </c>
      <c r="CH32" t="s">
        <v>41</v>
      </c>
      <c r="CI32">
        <v>6</v>
      </c>
    </row>
    <row r="33" spans="1:90" ht="15">
      <c r="A33" s="18" t="s">
        <v>123</v>
      </c>
      <c r="B33" s="24">
        <f t="shared" si="0"/>
        <v>0</v>
      </c>
      <c r="C33">
        <v>0</v>
      </c>
      <c r="E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T33">
        <v>0</v>
      </c>
      <c r="AU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F33" s="48" t="s">
        <v>123</v>
      </c>
      <c r="BG33">
        <v>11292</v>
      </c>
      <c r="BI33" s="30">
        <f t="shared" si="1"/>
        <v>0</v>
      </c>
      <c r="BJ33" s="30">
        <f t="shared" si="2"/>
        <v>26.167964404894327</v>
      </c>
      <c r="BL33">
        <v>1</v>
      </c>
      <c r="BM33" s="30">
        <f t="shared" si="3"/>
        <v>1.4444444444444444</v>
      </c>
      <c r="BN33" s="30">
        <f t="shared" si="4"/>
        <v>0</v>
      </c>
      <c r="BP33">
        <v>24</v>
      </c>
      <c r="BQ33" s="48" t="s">
        <v>118</v>
      </c>
      <c r="BR33">
        <v>0</v>
      </c>
      <c r="BS33" s="61">
        <f t="shared" si="5"/>
        <v>0</v>
      </c>
      <c r="BT33" s="61">
        <f t="shared" si="6"/>
        <v>0</v>
      </c>
      <c r="BU33" s="61">
        <f t="shared" si="7"/>
        <v>0</v>
      </c>
      <c r="BV33" s="61">
        <f t="shared" si="8"/>
        <v>0</v>
      </c>
      <c r="BW33" s="61">
        <f t="shared" si="9"/>
        <v>6.0252131998516874E-2</v>
      </c>
      <c r="BZ33" t="s">
        <v>123</v>
      </c>
      <c r="CA33">
        <v>3</v>
      </c>
      <c r="CB33">
        <v>2</v>
      </c>
      <c r="CC33">
        <v>1</v>
      </c>
      <c r="CD33">
        <v>0</v>
      </c>
      <c r="CF33">
        <f t="shared" si="10"/>
        <v>6</v>
      </c>
      <c r="CH33" t="s">
        <v>37</v>
      </c>
      <c r="CI33">
        <v>5</v>
      </c>
    </row>
    <row r="34" spans="1:90" ht="15">
      <c r="A34" s="19" t="s">
        <v>101</v>
      </c>
      <c r="B34" s="24">
        <f t="shared" si="0"/>
        <v>13</v>
      </c>
      <c r="C34">
        <v>0</v>
      </c>
      <c r="E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3</v>
      </c>
      <c r="V34">
        <v>0</v>
      </c>
      <c r="W34">
        <v>0</v>
      </c>
      <c r="X34">
        <v>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1</v>
      </c>
      <c r="AG34">
        <v>0</v>
      </c>
      <c r="AH34">
        <v>1</v>
      </c>
      <c r="AI34">
        <v>1</v>
      </c>
      <c r="AJ34">
        <v>0</v>
      </c>
      <c r="AK34">
        <v>0</v>
      </c>
      <c r="AM34">
        <v>1</v>
      </c>
      <c r="AN34">
        <v>1</v>
      </c>
      <c r="AO34">
        <v>0</v>
      </c>
      <c r="AP34">
        <v>1</v>
      </c>
      <c r="AQ34">
        <v>1</v>
      </c>
      <c r="AR34">
        <v>0</v>
      </c>
      <c r="AT34">
        <v>0</v>
      </c>
      <c r="AU34">
        <v>0</v>
      </c>
      <c r="AW34">
        <v>0</v>
      </c>
      <c r="AX34">
        <v>0</v>
      </c>
      <c r="AY34">
        <v>0</v>
      </c>
      <c r="AZ34">
        <v>0</v>
      </c>
      <c r="BA34">
        <v>1</v>
      </c>
      <c r="BB34">
        <v>0</v>
      </c>
      <c r="BC34">
        <v>0</v>
      </c>
      <c r="BF34" s="48" t="s">
        <v>101</v>
      </c>
      <c r="BG34">
        <v>3763</v>
      </c>
      <c r="BI34" s="30">
        <f t="shared" si="1"/>
        <v>9.0909090909090917</v>
      </c>
      <c r="BJ34" s="30">
        <f t="shared" si="2"/>
        <v>8.720337411939191</v>
      </c>
      <c r="BL34">
        <v>2</v>
      </c>
      <c r="BM34" s="30">
        <f t="shared" si="3"/>
        <v>2.8888888888888888</v>
      </c>
      <c r="BN34" s="30">
        <f t="shared" si="4"/>
        <v>13.795918367346939</v>
      </c>
      <c r="BP34">
        <v>25</v>
      </c>
      <c r="BQ34" s="48" t="s">
        <v>119</v>
      </c>
      <c r="BR34">
        <v>0</v>
      </c>
      <c r="BS34" s="61">
        <f t="shared" si="5"/>
        <v>4</v>
      </c>
      <c r="BT34" s="61">
        <f t="shared" si="6"/>
        <v>0</v>
      </c>
      <c r="BU34" s="61">
        <f t="shared" si="7"/>
        <v>5.7777777777777777</v>
      </c>
      <c r="BV34" s="61">
        <f t="shared" si="8"/>
        <v>0</v>
      </c>
      <c r="BW34" s="61">
        <f t="shared" si="9"/>
        <v>18.402391546162402</v>
      </c>
      <c r="BZ34" t="s">
        <v>101</v>
      </c>
      <c r="CA34">
        <v>67</v>
      </c>
      <c r="CB34">
        <v>1</v>
      </c>
      <c r="CC34">
        <v>2</v>
      </c>
      <c r="CD34">
        <v>13</v>
      </c>
      <c r="CF34">
        <f t="shared" si="10"/>
        <v>83</v>
      </c>
      <c r="CH34" t="s">
        <v>39</v>
      </c>
      <c r="CI34">
        <v>4</v>
      </c>
    </row>
    <row r="35" spans="1:90" ht="15">
      <c r="A35" s="19" t="s">
        <v>126</v>
      </c>
      <c r="B35" s="24">
        <f t="shared" si="0"/>
        <v>2</v>
      </c>
      <c r="C35">
        <v>0</v>
      </c>
      <c r="E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  <c r="U35">
        <v>0</v>
      </c>
      <c r="V35">
        <v>0</v>
      </c>
      <c r="W35">
        <v>0</v>
      </c>
      <c r="X35">
        <v>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T35">
        <v>0</v>
      </c>
      <c r="AU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F35" s="48" t="s">
        <v>126</v>
      </c>
      <c r="BG35">
        <v>1569</v>
      </c>
      <c r="BI35" s="30">
        <f t="shared" si="1"/>
        <v>1.3986013986013985</v>
      </c>
      <c r="BJ35" s="30">
        <f t="shared" si="2"/>
        <v>3.6359844271412678</v>
      </c>
      <c r="BL35">
        <v>2</v>
      </c>
      <c r="BM35" s="30">
        <f t="shared" si="3"/>
        <v>2.8888888888888888</v>
      </c>
      <c r="BN35" s="30">
        <f t="shared" si="4"/>
        <v>2.1224489795918364</v>
      </c>
      <c r="BP35">
        <v>26</v>
      </c>
      <c r="BQ35" s="48" t="s">
        <v>121</v>
      </c>
      <c r="BR35">
        <v>0</v>
      </c>
      <c r="BS35" s="61">
        <f t="shared" si="5"/>
        <v>0</v>
      </c>
      <c r="BT35" s="61">
        <f t="shared" si="6"/>
        <v>0</v>
      </c>
      <c r="BU35" s="61">
        <f t="shared" si="7"/>
        <v>0</v>
      </c>
      <c r="BV35" s="61">
        <f t="shared" si="8"/>
        <v>0</v>
      </c>
      <c r="BW35" s="61">
        <f t="shared" si="9"/>
        <v>4.0183537263626254</v>
      </c>
      <c r="BZ35" t="s">
        <v>126</v>
      </c>
      <c r="CA35">
        <v>0</v>
      </c>
      <c r="CB35">
        <v>0</v>
      </c>
      <c r="CC35">
        <v>2</v>
      </c>
      <c r="CD35">
        <v>2</v>
      </c>
      <c r="CF35">
        <f t="shared" si="10"/>
        <v>4</v>
      </c>
      <c r="CH35" t="s">
        <v>146</v>
      </c>
      <c r="CI35">
        <v>4</v>
      </c>
    </row>
    <row r="36" spans="1:90" ht="15">
      <c r="A36" s="19" t="s">
        <v>124</v>
      </c>
      <c r="B36" s="24">
        <f t="shared" si="0"/>
        <v>0</v>
      </c>
      <c r="C36">
        <v>0</v>
      </c>
      <c r="E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T36">
        <v>0</v>
      </c>
      <c r="AU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F36" s="48" t="s">
        <v>124</v>
      </c>
      <c r="BG36">
        <v>8</v>
      </c>
      <c r="BI36" s="30">
        <f t="shared" si="1"/>
        <v>0</v>
      </c>
      <c r="BJ36" s="30">
        <f t="shared" si="2"/>
        <v>1.853911753800519E-2</v>
      </c>
      <c r="BL36">
        <v>1</v>
      </c>
      <c r="BM36" s="30">
        <f t="shared" si="3"/>
        <v>1.4444444444444444</v>
      </c>
      <c r="BN36" s="30">
        <f t="shared" si="4"/>
        <v>0</v>
      </c>
      <c r="BP36">
        <v>27</v>
      </c>
      <c r="BQ36" s="48" t="s">
        <v>123</v>
      </c>
      <c r="BR36">
        <v>0</v>
      </c>
      <c r="BS36" s="61">
        <f t="shared" si="5"/>
        <v>1</v>
      </c>
      <c r="BT36" s="61">
        <f t="shared" si="6"/>
        <v>0</v>
      </c>
      <c r="BU36" s="61">
        <f t="shared" si="7"/>
        <v>1.4444444444444444</v>
      </c>
      <c r="BV36" s="61">
        <f t="shared" si="8"/>
        <v>0</v>
      </c>
      <c r="BW36" s="61">
        <f t="shared" si="9"/>
        <v>26.167964404894327</v>
      </c>
      <c r="BZ36" t="s">
        <v>124</v>
      </c>
      <c r="CA36">
        <v>0</v>
      </c>
      <c r="CB36">
        <v>0</v>
      </c>
      <c r="CC36">
        <v>1</v>
      </c>
      <c r="CD36">
        <v>0</v>
      </c>
      <c r="CF36">
        <f t="shared" si="10"/>
        <v>1</v>
      </c>
      <c r="CH36" t="s">
        <v>36</v>
      </c>
      <c r="CI36">
        <v>2</v>
      </c>
    </row>
    <row r="37" spans="1:90" ht="15">
      <c r="A37" s="19" t="s">
        <v>125</v>
      </c>
      <c r="B37" s="24">
        <f t="shared" si="0"/>
        <v>0</v>
      </c>
      <c r="C37">
        <v>0</v>
      </c>
      <c r="E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T37">
        <v>0</v>
      </c>
      <c r="AU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F37" s="48" t="s">
        <v>125</v>
      </c>
      <c r="BG37">
        <v>2818</v>
      </c>
      <c r="BI37" s="30">
        <f t="shared" si="1"/>
        <v>0</v>
      </c>
      <c r="BJ37" s="30">
        <f t="shared" si="2"/>
        <v>6.5304041527623289</v>
      </c>
      <c r="BL37">
        <v>0</v>
      </c>
      <c r="BM37" s="30">
        <f t="shared" si="3"/>
        <v>0</v>
      </c>
      <c r="BN37" s="30">
        <f t="shared" si="4"/>
        <v>0</v>
      </c>
      <c r="BP37">
        <v>28</v>
      </c>
      <c r="BQ37" s="48" t="s">
        <v>124</v>
      </c>
      <c r="BR37">
        <v>0</v>
      </c>
      <c r="BS37" s="61">
        <f t="shared" si="5"/>
        <v>1</v>
      </c>
      <c r="BT37" s="61">
        <f t="shared" si="6"/>
        <v>0</v>
      </c>
      <c r="BU37" s="61">
        <f t="shared" si="7"/>
        <v>1.4444444444444444</v>
      </c>
      <c r="BV37" s="61">
        <f t="shared" si="8"/>
        <v>0</v>
      </c>
      <c r="BW37" s="61">
        <f t="shared" si="9"/>
        <v>1.853911753800519E-2</v>
      </c>
      <c r="BZ37" t="s">
        <v>125</v>
      </c>
      <c r="CA37">
        <v>1</v>
      </c>
      <c r="CB37">
        <v>0</v>
      </c>
      <c r="CC37">
        <v>0</v>
      </c>
      <c r="CD37">
        <v>0</v>
      </c>
      <c r="CF37">
        <f t="shared" si="10"/>
        <v>1</v>
      </c>
      <c r="CH37" t="s">
        <v>44</v>
      </c>
      <c r="CI37">
        <v>1</v>
      </c>
    </row>
    <row r="38" spans="1:90" ht="15">
      <c r="A38" s="19" t="s">
        <v>127</v>
      </c>
      <c r="B38" s="24">
        <f t="shared" si="0"/>
        <v>4</v>
      </c>
      <c r="C38">
        <v>0</v>
      </c>
      <c r="E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1</v>
      </c>
      <c r="Z38">
        <v>1</v>
      </c>
      <c r="AA38">
        <v>0</v>
      </c>
      <c r="AB38">
        <v>0</v>
      </c>
      <c r="AC38">
        <v>0</v>
      </c>
      <c r="AD38">
        <v>1</v>
      </c>
      <c r="AE38">
        <v>1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T38">
        <v>0</v>
      </c>
      <c r="AU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F38" s="48" t="s">
        <v>127</v>
      </c>
      <c r="BG38">
        <v>317</v>
      </c>
      <c r="BI38" s="30">
        <f t="shared" si="1"/>
        <v>2.7972027972027971</v>
      </c>
      <c r="BJ38" s="30">
        <f t="shared" si="2"/>
        <v>0.7346125324434557</v>
      </c>
      <c r="BL38">
        <v>2</v>
      </c>
      <c r="BM38" s="30">
        <f t="shared" si="3"/>
        <v>2.8888888888888888</v>
      </c>
      <c r="BN38" s="30">
        <f t="shared" si="4"/>
        <v>4.2448979591836729</v>
      </c>
      <c r="BP38">
        <v>29</v>
      </c>
      <c r="BQ38" s="48" t="s">
        <v>125</v>
      </c>
      <c r="BR38">
        <v>0</v>
      </c>
      <c r="BS38" s="61">
        <f t="shared" si="5"/>
        <v>0</v>
      </c>
      <c r="BT38" s="61">
        <f t="shared" si="6"/>
        <v>0</v>
      </c>
      <c r="BU38" s="61">
        <f t="shared" si="7"/>
        <v>0</v>
      </c>
      <c r="BV38" s="61">
        <f t="shared" si="8"/>
        <v>0</v>
      </c>
      <c r="BW38" s="61">
        <f t="shared" si="9"/>
        <v>6.5304041527623289</v>
      </c>
      <c r="BZ38" t="s">
        <v>127</v>
      </c>
      <c r="CA38">
        <v>0</v>
      </c>
      <c r="CB38">
        <v>23</v>
      </c>
      <c r="CC38">
        <v>2</v>
      </c>
      <c r="CD38">
        <v>4</v>
      </c>
      <c r="CF38">
        <f t="shared" si="10"/>
        <v>29</v>
      </c>
      <c r="CH38" t="s">
        <v>147</v>
      </c>
      <c r="CI38">
        <v>1</v>
      </c>
    </row>
    <row r="39" spans="1:90" ht="15">
      <c r="B39" s="24"/>
      <c r="AB39">
        <v>0</v>
      </c>
    </row>
    <row r="40" spans="1:90" ht="15">
      <c r="A40" s="26" t="s">
        <v>45</v>
      </c>
      <c r="B40" s="24">
        <f>SUM(C40:BD40)</f>
        <v>631</v>
      </c>
      <c r="C40" s="21">
        <f t="shared" ref="C40:T40" si="11">SUM(C10:C38)</f>
        <v>5</v>
      </c>
      <c r="D40" s="21">
        <f t="shared" si="11"/>
        <v>2</v>
      </c>
      <c r="E40" s="21">
        <f t="shared" ref="E40:AM40" si="12">SUM(E10:E38)</f>
        <v>4</v>
      </c>
      <c r="F40" s="21">
        <f t="shared" si="11"/>
        <v>5</v>
      </c>
      <c r="G40" s="21">
        <f t="shared" si="11"/>
        <v>0</v>
      </c>
      <c r="H40" s="21">
        <f t="shared" si="12"/>
        <v>3</v>
      </c>
      <c r="I40" s="21">
        <f t="shared" si="11"/>
        <v>5</v>
      </c>
      <c r="J40" s="21">
        <f t="shared" si="11"/>
        <v>2</v>
      </c>
      <c r="K40" s="21">
        <f t="shared" si="11"/>
        <v>10</v>
      </c>
      <c r="L40" s="21">
        <f t="shared" si="11"/>
        <v>14</v>
      </c>
      <c r="M40" s="21">
        <f t="shared" si="11"/>
        <v>8</v>
      </c>
      <c r="N40" s="21">
        <f t="shared" si="11"/>
        <v>8</v>
      </c>
      <c r="O40" s="21">
        <f t="shared" si="11"/>
        <v>2</v>
      </c>
      <c r="P40" s="21">
        <f t="shared" si="11"/>
        <v>9</v>
      </c>
      <c r="Q40" s="21"/>
      <c r="R40" s="21">
        <f t="shared" si="11"/>
        <v>4</v>
      </c>
      <c r="S40" s="21">
        <f t="shared" si="11"/>
        <v>0</v>
      </c>
      <c r="T40" s="21">
        <f t="shared" si="11"/>
        <v>7</v>
      </c>
      <c r="U40" s="21">
        <f t="shared" si="12"/>
        <v>14</v>
      </c>
      <c r="V40" s="21">
        <f t="shared" si="12"/>
        <v>7</v>
      </c>
      <c r="W40" s="21">
        <f t="shared" si="12"/>
        <v>5</v>
      </c>
      <c r="X40" s="21">
        <f t="shared" si="12"/>
        <v>9</v>
      </c>
      <c r="Y40" s="21">
        <f t="shared" ref="Y40" si="13">SUM(Y10:Y38)</f>
        <v>2</v>
      </c>
      <c r="Z40" s="21">
        <f t="shared" si="12"/>
        <v>7</v>
      </c>
      <c r="AA40" s="21">
        <f t="shared" si="12"/>
        <v>2</v>
      </c>
      <c r="AB40" s="21">
        <f t="shared" ref="AB40" si="14">SUM(AB10:AB38)</f>
        <v>2</v>
      </c>
      <c r="AC40" s="21">
        <f t="shared" si="12"/>
        <v>9</v>
      </c>
      <c r="AD40" s="21">
        <f t="shared" si="12"/>
        <v>16</v>
      </c>
      <c r="AE40" s="21">
        <f t="shared" si="12"/>
        <v>35</v>
      </c>
      <c r="AF40" s="21">
        <f t="shared" ref="AF40" si="15">SUM(AF10:AF38)</f>
        <v>20</v>
      </c>
      <c r="AG40" s="21">
        <f t="shared" si="12"/>
        <v>42</v>
      </c>
      <c r="AH40" s="21">
        <f t="shared" si="12"/>
        <v>42</v>
      </c>
      <c r="AI40" s="21">
        <f t="shared" si="12"/>
        <v>36</v>
      </c>
      <c r="AJ40" s="21">
        <f t="shared" si="12"/>
        <v>46</v>
      </c>
      <c r="AK40" s="21">
        <f t="shared" si="12"/>
        <v>15</v>
      </c>
      <c r="AL40" s="21">
        <f t="shared" si="12"/>
        <v>0</v>
      </c>
      <c r="AM40" s="21">
        <f t="shared" si="12"/>
        <v>13</v>
      </c>
      <c r="AN40" s="21">
        <f t="shared" ref="AN40:AX40" si="16">SUM(AN10:AN38)</f>
        <v>20</v>
      </c>
      <c r="AO40" s="21">
        <f t="shared" si="16"/>
        <v>28</v>
      </c>
      <c r="AP40" s="21">
        <f t="shared" si="16"/>
        <v>30</v>
      </c>
      <c r="AQ40" s="21">
        <f>SUM(AQ10:AQ38)</f>
        <v>12</v>
      </c>
      <c r="AR40" s="21">
        <f t="shared" si="16"/>
        <v>17</v>
      </c>
      <c r="AS40" s="21">
        <f t="shared" si="16"/>
        <v>0</v>
      </c>
      <c r="AT40" s="21">
        <f t="shared" si="16"/>
        <v>18</v>
      </c>
      <c r="AU40" s="21">
        <f t="shared" si="16"/>
        <v>11</v>
      </c>
      <c r="AV40" s="21">
        <f t="shared" ref="AV40" si="17">SUM(AV10:AV38)</f>
        <v>0</v>
      </c>
      <c r="AW40" s="21">
        <f t="shared" si="16"/>
        <v>9</v>
      </c>
      <c r="AX40" s="21">
        <f t="shared" si="16"/>
        <v>11</v>
      </c>
      <c r="AY40" s="21">
        <f t="shared" ref="AY40:BD40" si="18">SUM(AY10:AY38)</f>
        <v>11</v>
      </c>
      <c r="AZ40" s="21">
        <f t="shared" ref="AZ40:BB40" si="19">SUM(AZ10:AZ38)</f>
        <v>16</v>
      </c>
      <c r="BA40" s="21">
        <f t="shared" si="19"/>
        <v>13</v>
      </c>
      <c r="BB40" s="21">
        <f t="shared" si="19"/>
        <v>15</v>
      </c>
      <c r="BC40" s="21">
        <f t="shared" si="18"/>
        <v>10</v>
      </c>
      <c r="BD40" s="21">
        <f t="shared" si="18"/>
        <v>0</v>
      </c>
      <c r="BE40" s="21"/>
      <c r="BF40" s="21"/>
      <c r="BG40" s="21">
        <f t="shared" ref="BG40" si="20">SUM(BG10:BG38)</f>
        <v>186985</v>
      </c>
      <c r="BH40" s="21"/>
      <c r="BI40" s="21"/>
      <c r="BJ40" s="21"/>
      <c r="BK40" s="21"/>
      <c r="BL40" s="21">
        <f t="shared" ref="BL40" si="21">SUM(BL10:BL38)</f>
        <v>414</v>
      </c>
      <c r="BM40" s="21"/>
      <c r="BN40" s="21"/>
      <c r="BO40" s="21"/>
      <c r="BP40" s="21"/>
      <c r="BQ40" s="21"/>
      <c r="BR40" s="99"/>
      <c r="BS40" s="99"/>
      <c r="BT40" s="99"/>
      <c r="BU40" s="99"/>
      <c r="BV40" s="99"/>
      <c r="BW40" s="99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</row>
    <row r="42" spans="1:90" ht="15">
      <c r="A42" s="47" t="s">
        <v>56</v>
      </c>
      <c r="B42" s="47">
        <f>COUNTIF(B10:B38,"&gt;0")</f>
        <v>22</v>
      </c>
      <c r="C42">
        <f t="shared" ref="C42:AX42" si="22">COUNTIF(C10:C38,"&gt;0")</f>
        <v>3</v>
      </c>
      <c r="D42">
        <f t="shared" si="22"/>
        <v>1</v>
      </c>
      <c r="E42">
        <f t="shared" si="22"/>
        <v>3</v>
      </c>
      <c r="F42">
        <f t="shared" si="22"/>
        <v>2</v>
      </c>
      <c r="G42">
        <f t="shared" si="22"/>
        <v>0</v>
      </c>
      <c r="H42">
        <f t="shared" si="22"/>
        <v>3</v>
      </c>
      <c r="I42">
        <f t="shared" si="22"/>
        <v>2</v>
      </c>
      <c r="J42">
        <f t="shared" si="22"/>
        <v>2</v>
      </c>
      <c r="K42">
        <f t="shared" si="22"/>
        <v>4</v>
      </c>
      <c r="L42">
        <f t="shared" si="22"/>
        <v>5</v>
      </c>
      <c r="M42">
        <f t="shared" si="22"/>
        <v>5</v>
      </c>
      <c r="N42">
        <f t="shared" si="22"/>
        <v>6</v>
      </c>
      <c r="O42">
        <f t="shared" si="22"/>
        <v>1</v>
      </c>
      <c r="P42">
        <f t="shared" si="22"/>
        <v>4</v>
      </c>
      <c r="R42">
        <f t="shared" si="22"/>
        <v>3</v>
      </c>
      <c r="S42">
        <f t="shared" si="22"/>
        <v>0</v>
      </c>
      <c r="T42">
        <f t="shared" si="22"/>
        <v>4</v>
      </c>
      <c r="U42">
        <f t="shared" si="22"/>
        <v>5</v>
      </c>
      <c r="V42">
        <f t="shared" si="22"/>
        <v>4</v>
      </c>
      <c r="W42">
        <f t="shared" si="22"/>
        <v>3</v>
      </c>
      <c r="X42">
        <f t="shared" si="22"/>
        <v>7</v>
      </c>
      <c r="Y42">
        <f t="shared" ref="Y42" si="23">COUNTIF(Y10:Y38,"&gt;0")</f>
        <v>2</v>
      </c>
      <c r="Z42">
        <f t="shared" si="22"/>
        <v>4</v>
      </c>
      <c r="AA42">
        <f t="shared" si="22"/>
        <v>2</v>
      </c>
      <c r="AB42">
        <f t="shared" ref="AB42" si="24">COUNTIF(AB10:AB38,"&gt;0")</f>
        <v>1</v>
      </c>
      <c r="AC42">
        <f t="shared" si="22"/>
        <v>4</v>
      </c>
      <c r="AD42">
        <f t="shared" si="22"/>
        <v>5</v>
      </c>
      <c r="AE42">
        <f t="shared" si="22"/>
        <v>9</v>
      </c>
      <c r="AF42">
        <f t="shared" ref="AF42" si="25">COUNTIF(AF10:AF38,"&gt;0")</f>
        <v>8</v>
      </c>
      <c r="AG42">
        <f t="shared" si="22"/>
        <v>8</v>
      </c>
      <c r="AH42">
        <f t="shared" si="22"/>
        <v>10</v>
      </c>
      <c r="AI42">
        <f t="shared" si="22"/>
        <v>15</v>
      </c>
      <c r="AJ42">
        <f t="shared" si="22"/>
        <v>15</v>
      </c>
      <c r="AK42">
        <f t="shared" si="22"/>
        <v>9</v>
      </c>
      <c r="AL42">
        <f t="shared" si="22"/>
        <v>0</v>
      </c>
      <c r="AM42">
        <f t="shared" si="22"/>
        <v>6</v>
      </c>
      <c r="AN42">
        <f t="shared" si="22"/>
        <v>8</v>
      </c>
      <c r="AO42">
        <f t="shared" si="22"/>
        <v>6</v>
      </c>
      <c r="AP42">
        <f t="shared" si="22"/>
        <v>7</v>
      </c>
      <c r="AQ42">
        <f>COUNTIF(AQ10:AQ38,"&gt;0")</f>
        <v>5</v>
      </c>
      <c r="AR42">
        <f t="shared" si="22"/>
        <v>7</v>
      </c>
      <c r="AS42">
        <f t="shared" si="22"/>
        <v>0</v>
      </c>
      <c r="AT42">
        <f t="shared" si="22"/>
        <v>8</v>
      </c>
      <c r="AU42">
        <f t="shared" si="22"/>
        <v>5</v>
      </c>
      <c r="AV42">
        <f t="shared" ref="AV42" si="26">COUNTIF(AV10:AV38,"&gt;0")</f>
        <v>0</v>
      </c>
      <c r="AW42">
        <f t="shared" si="22"/>
        <v>5</v>
      </c>
      <c r="AX42">
        <f t="shared" si="22"/>
        <v>5</v>
      </c>
      <c r="AY42">
        <f t="shared" ref="AY42:BD42" si="27">COUNTIF(AY10:AY38,"&gt;0")</f>
        <v>4</v>
      </c>
      <c r="AZ42">
        <f t="shared" ref="AZ42:BB42" si="28">COUNTIF(AZ10:AZ38,"&gt;0")</f>
        <v>5</v>
      </c>
      <c r="BA42">
        <f t="shared" si="28"/>
        <v>6</v>
      </c>
      <c r="BB42">
        <f t="shared" si="28"/>
        <v>8</v>
      </c>
      <c r="BC42">
        <f t="shared" si="27"/>
        <v>5</v>
      </c>
      <c r="BD42">
        <f t="shared" si="27"/>
        <v>0</v>
      </c>
    </row>
    <row r="43" spans="1:90"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</row>
  </sheetData>
  <sortState ref="CH10:CI38">
    <sortCondition descending="1" ref="CI10:CI38"/>
  </sortState>
  <mergeCells count="2">
    <mergeCell ref="BT8:BU8"/>
    <mergeCell ref="BV8:BW8"/>
  </mergeCells>
  <phoneticPr fontId="8" type="noConversion"/>
  <conditionalFormatting sqref="BI10">
    <cfRule type="cellIs" dxfId="18" priority="3" operator="equal">
      <formula>100</formula>
    </cfRule>
  </conditionalFormatting>
  <conditionalFormatting sqref="BJ10">
    <cfRule type="cellIs" dxfId="17" priority="2" operator="equal">
      <formula>100</formula>
    </cfRule>
  </conditionalFormatting>
  <conditionalFormatting sqref="BJ11:BJ38">
    <cfRule type="cellIs" dxfId="16" priority="1" operator="equal">
      <formula>100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C1" sqref="C1"/>
    </sheetView>
  </sheetViews>
  <sheetFormatPr defaultRowHeight="12.75"/>
  <cols>
    <col min="1" max="1" width="32.140625" customWidth="1"/>
    <col min="2" max="2" width="3" customWidth="1"/>
    <col min="3" max="3" width="27.5703125" customWidth="1"/>
    <col min="5" max="5" width="9.140625" customWidth="1"/>
    <col min="6" max="6" width="18.140625" customWidth="1"/>
  </cols>
  <sheetData>
    <row r="1" spans="1:10" ht="32.25" thickBot="1">
      <c r="A1" s="1" t="s">
        <v>0</v>
      </c>
      <c r="B1" s="1"/>
      <c r="C1" s="34" t="s">
        <v>0</v>
      </c>
      <c r="D1" s="35">
        <v>38</v>
      </c>
      <c r="E1" s="36" t="s">
        <v>1</v>
      </c>
      <c r="F1" s="37">
        <v>42638</v>
      </c>
    </row>
    <row r="2" spans="1:10" ht="32.25" thickBot="1">
      <c r="A2" s="3" t="s">
        <v>2</v>
      </c>
      <c r="B2" s="3"/>
      <c r="C2" s="38" t="s">
        <v>2</v>
      </c>
      <c r="D2" s="41">
        <v>0.58333333333333337</v>
      </c>
      <c r="E2" s="40" t="s">
        <v>3</v>
      </c>
      <c r="F2" s="41">
        <v>0.60416666666666663</v>
      </c>
    </row>
    <row r="3" spans="1:10" ht="48" thickBot="1">
      <c r="A3" s="3" t="s">
        <v>4</v>
      </c>
      <c r="B3" s="3"/>
      <c r="C3" s="38" t="s">
        <v>128</v>
      </c>
      <c r="D3" s="39">
        <v>19</v>
      </c>
      <c r="E3" s="40" t="s">
        <v>5</v>
      </c>
      <c r="F3" s="39">
        <v>3</v>
      </c>
    </row>
    <row r="4" spans="1:10" ht="16.5" thickBot="1">
      <c r="A4" s="3" t="s">
        <v>6</v>
      </c>
      <c r="B4" s="3"/>
      <c r="C4" s="38" t="s">
        <v>6</v>
      </c>
      <c r="D4" s="39">
        <v>50</v>
      </c>
      <c r="E4" s="40" t="s">
        <v>86</v>
      </c>
      <c r="F4" s="39" t="s">
        <v>86</v>
      </c>
    </row>
    <row r="5" spans="1:10" ht="15.75" thickBot="1">
      <c r="A5" s="4"/>
      <c r="B5" s="4"/>
      <c r="C5" s="4"/>
    </row>
    <row r="6" spans="1:10" ht="31.5">
      <c r="A6" s="5"/>
      <c r="B6" s="5"/>
      <c r="C6" s="5"/>
      <c r="D6" s="104"/>
      <c r="E6" s="105"/>
      <c r="F6" s="106"/>
      <c r="G6" s="9" t="s">
        <v>10</v>
      </c>
      <c r="H6" s="12"/>
    </row>
    <row r="7" spans="1:10" ht="63">
      <c r="A7" s="6"/>
      <c r="B7" s="6"/>
      <c r="C7" s="6"/>
      <c r="D7" s="107" t="s">
        <v>9</v>
      </c>
      <c r="E7" s="108"/>
      <c r="F7" s="109"/>
      <c r="G7" s="10" t="s">
        <v>11</v>
      </c>
      <c r="H7" s="13" t="s">
        <v>13</v>
      </c>
    </row>
    <row r="8" spans="1:10" ht="30.75" thickBot="1">
      <c r="A8" s="7" t="s">
        <v>8</v>
      </c>
      <c r="B8" s="7"/>
      <c r="C8" s="7" t="s">
        <v>8</v>
      </c>
      <c r="D8" s="110"/>
      <c r="E8" s="111"/>
      <c r="F8" s="112"/>
      <c r="G8" s="10" t="s">
        <v>12</v>
      </c>
      <c r="H8" s="13"/>
    </row>
    <row r="9" spans="1:10" ht="78.75">
      <c r="A9" s="8"/>
      <c r="B9" s="8"/>
      <c r="C9" s="8"/>
      <c r="D9" s="49">
        <v>1</v>
      </c>
      <c r="E9" s="49">
        <v>2</v>
      </c>
      <c r="F9" s="49">
        <v>3</v>
      </c>
      <c r="G9" s="10"/>
      <c r="H9" s="13" t="s">
        <v>14</v>
      </c>
    </row>
    <row r="10" spans="1:10" ht="13.5" thickBot="1">
      <c r="A10" s="2"/>
      <c r="B10" s="2"/>
      <c r="C10" s="2"/>
      <c r="D10" s="14" t="s">
        <v>15</v>
      </c>
      <c r="E10" s="14" t="s">
        <v>16</v>
      </c>
      <c r="F10" s="14" t="s">
        <v>17</v>
      </c>
      <c r="G10" s="11"/>
      <c r="H10" s="50"/>
      <c r="J10" s="27" t="s">
        <v>45</v>
      </c>
    </row>
    <row r="11" spans="1:10" ht="29.25" customHeight="1" thickBot="1">
      <c r="A11" s="15" t="s">
        <v>18</v>
      </c>
      <c r="B11" s="15"/>
      <c r="C11" s="42" t="s">
        <v>18</v>
      </c>
      <c r="D11" s="43">
        <v>1</v>
      </c>
      <c r="E11" s="43"/>
      <c r="F11" s="43"/>
      <c r="G11" s="16"/>
      <c r="H11" s="16"/>
      <c r="J11">
        <f>SUM(D11:F11)</f>
        <v>1</v>
      </c>
    </row>
    <row r="12" spans="1:10" ht="29.25" customHeight="1" thickBot="1">
      <c r="A12" s="15" t="s">
        <v>19</v>
      </c>
      <c r="B12" s="15"/>
      <c r="C12" s="44" t="s">
        <v>19</v>
      </c>
      <c r="D12" s="45"/>
      <c r="E12" s="45"/>
      <c r="F12" s="45"/>
      <c r="G12" s="16"/>
      <c r="H12" s="16"/>
      <c r="J12">
        <f t="shared" ref="J12:J39" si="0">SUM(D12:F12)</f>
        <v>0</v>
      </c>
    </row>
    <row r="13" spans="1:10" ht="43.5" customHeight="1" thickBot="1">
      <c r="A13" s="15" t="s">
        <v>20</v>
      </c>
      <c r="B13" s="15"/>
      <c r="C13" s="44" t="s">
        <v>20</v>
      </c>
      <c r="D13" s="45"/>
      <c r="E13" s="45"/>
      <c r="F13" s="45">
        <v>1</v>
      </c>
      <c r="G13" s="16"/>
      <c r="H13" s="16"/>
      <c r="J13">
        <f t="shared" si="0"/>
        <v>1</v>
      </c>
    </row>
    <row r="14" spans="1:10" ht="43.5" customHeight="1" thickBot="1">
      <c r="A14" s="15" t="s">
        <v>21</v>
      </c>
      <c r="B14" s="15"/>
      <c r="C14" s="44" t="s">
        <v>21</v>
      </c>
      <c r="D14" s="45"/>
      <c r="E14" s="45"/>
      <c r="F14" s="45"/>
      <c r="G14" s="16"/>
      <c r="H14" s="16"/>
      <c r="J14">
        <f t="shared" si="0"/>
        <v>0</v>
      </c>
    </row>
    <row r="15" spans="1:10" ht="43.5" customHeight="1" thickBot="1">
      <c r="A15" s="15" t="s">
        <v>22</v>
      </c>
      <c r="B15" s="15"/>
      <c r="C15" s="44" t="s">
        <v>22</v>
      </c>
      <c r="D15" s="45"/>
      <c r="E15" s="45"/>
      <c r="F15" s="45"/>
      <c r="G15" s="16"/>
      <c r="H15" s="16"/>
      <c r="J15">
        <f t="shared" si="0"/>
        <v>0</v>
      </c>
    </row>
    <row r="16" spans="1:10" ht="15" thickBot="1">
      <c r="A16" s="15" t="s">
        <v>23</v>
      </c>
      <c r="B16" s="15"/>
      <c r="C16" s="44" t="s">
        <v>23</v>
      </c>
      <c r="D16" s="45">
        <v>2</v>
      </c>
      <c r="E16" s="45"/>
      <c r="F16" s="45"/>
      <c r="G16" s="16"/>
      <c r="H16" s="16"/>
      <c r="J16">
        <f t="shared" si="0"/>
        <v>2</v>
      </c>
    </row>
    <row r="17" spans="1:10" ht="29.25" customHeight="1" thickBot="1">
      <c r="A17" s="15" t="s">
        <v>24</v>
      </c>
      <c r="B17" s="15"/>
      <c r="C17" s="44" t="s">
        <v>24</v>
      </c>
      <c r="D17" s="45">
        <v>5</v>
      </c>
      <c r="E17" s="45"/>
      <c r="F17" s="45"/>
      <c r="G17" s="16"/>
      <c r="H17" s="16"/>
      <c r="J17">
        <f t="shared" si="0"/>
        <v>5</v>
      </c>
    </row>
    <row r="18" spans="1:10" ht="29.25" customHeight="1" thickBot="1">
      <c r="A18" s="15" t="s">
        <v>25</v>
      </c>
      <c r="B18" s="15"/>
      <c r="C18" s="44" t="s">
        <v>25</v>
      </c>
      <c r="D18" s="45"/>
      <c r="E18" s="45"/>
      <c r="F18" s="45"/>
      <c r="G18" s="16"/>
      <c r="H18" s="16"/>
      <c r="J18">
        <f t="shared" si="0"/>
        <v>0</v>
      </c>
    </row>
    <row r="19" spans="1:10" ht="43.5" customHeight="1" thickBot="1">
      <c r="A19" s="15" t="s">
        <v>26</v>
      </c>
      <c r="B19" s="15"/>
      <c r="C19" s="44" t="s">
        <v>26</v>
      </c>
      <c r="D19" s="45">
        <v>1</v>
      </c>
      <c r="E19" s="45"/>
      <c r="F19" s="45"/>
      <c r="G19" s="16"/>
      <c r="H19" s="16"/>
      <c r="J19">
        <f t="shared" si="0"/>
        <v>1</v>
      </c>
    </row>
    <row r="20" spans="1:10" ht="29.25" customHeight="1" thickBot="1">
      <c r="A20" s="15" t="s">
        <v>27</v>
      </c>
      <c r="B20" s="15"/>
      <c r="C20" s="44" t="s">
        <v>27</v>
      </c>
      <c r="D20" s="45"/>
      <c r="E20" s="45"/>
      <c r="F20" s="45"/>
      <c r="G20" s="16"/>
      <c r="H20" s="16"/>
      <c r="J20">
        <f t="shared" si="0"/>
        <v>0</v>
      </c>
    </row>
    <row r="21" spans="1:10" ht="29.25" customHeight="1" thickBot="1">
      <c r="A21" s="15" t="s">
        <v>28</v>
      </c>
      <c r="B21" s="15"/>
      <c r="C21" s="44" t="s">
        <v>28</v>
      </c>
      <c r="D21" s="45">
        <v>2</v>
      </c>
      <c r="E21" s="45"/>
      <c r="F21" s="45"/>
      <c r="G21" s="16"/>
      <c r="H21" s="16"/>
      <c r="J21">
        <f t="shared" si="0"/>
        <v>2</v>
      </c>
    </row>
    <row r="22" spans="1:10" ht="43.5" customHeight="1" thickBot="1">
      <c r="A22" s="15" t="s">
        <v>29</v>
      </c>
      <c r="B22" s="15"/>
      <c r="C22" s="44" t="s">
        <v>29</v>
      </c>
      <c r="D22" s="45"/>
      <c r="E22" s="45"/>
      <c r="F22" s="45"/>
      <c r="G22" s="16"/>
      <c r="H22" s="16"/>
      <c r="J22">
        <f t="shared" si="0"/>
        <v>0</v>
      </c>
    </row>
    <row r="23" spans="1:10" ht="29.25" customHeight="1" thickBot="1">
      <c r="A23" s="15" t="s">
        <v>30</v>
      </c>
      <c r="B23" s="15"/>
      <c r="C23" s="44" t="s">
        <v>30</v>
      </c>
      <c r="D23" s="45"/>
      <c r="E23" s="45"/>
      <c r="F23" s="45"/>
      <c r="G23" s="16"/>
      <c r="H23" s="16"/>
      <c r="J23">
        <f t="shared" si="0"/>
        <v>0</v>
      </c>
    </row>
    <row r="24" spans="1:10" ht="43.5" customHeight="1" thickBot="1">
      <c r="A24" s="15" t="s">
        <v>31</v>
      </c>
      <c r="B24" s="15"/>
      <c r="C24" s="44" t="s">
        <v>31</v>
      </c>
      <c r="D24" s="45"/>
      <c r="E24" s="45"/>
      <c r="F24" s="45"/>
      <c r="G24" s="16"/>
      <c r="H24" s="16"/>
      <c r="J24">
        <f t="shared" si="0"/>
        <v>0</v>
      </c>
    </row>
    <row r="25" spans="1:10" ht="29.25" customHeight="1" thickBot="1">
      <c r="A25" s="15" t="s">
        <v>32</v>
      </c>
      <c r="B25" s="15"/>
      <c r="C25" s="44" t="s">
        <v>32</v>
      </c>
      <c r="D25" s="45"/>
      <c r="E25" s="45"/>
      <c r="F25" s="45"/>
      <c r="G25" s="16"/>
      <c r="H25" s="16"/>
      <c r="J25">
        <f t="shared" si="0"/>
        <v>0</v>
      </c>
    </row>
    <row r="26" spans="1:10" ht="43.5" customHeight="1" thickBot="1">
      <c r="A26" s="15" t="s">
        <v>33</v>
      </c>
      <c r="B26" s="15"/>
      <c r="C26" s="44" t="s">
        <v>33</v>
      </c>
      <c r="D26" s="45"/>
      <c r="E26" s="45"/>
      <c r="F26" s="45"/>
      <c r="G26" s="16"/>
      <c r="H26" s="16"/>
      <c r="J26">
        <f t="shared" si="0"/>
        <v>0</v>
      </c>
    </row>
    <row r="27" spans="1:10" ht="43.5" customHeight="1" thickBot="1">
      <c r="A27" s="15" t="s">
        <v>34</v>
      </c>
      <c r="B27" s="15"/>
      <c r="C27" s="44" t="s">
        <v>34</v>
      </c>
      <c r="D27" s="45">
        <v>1</v>
      </c>
      <c r="E27" s="45">
        <v>1</v>
      </c>
      <c r="F27" s="45"/>
      <c r="G27" s="16"/>
      <c r="H27" s="16"/>
      <c r="J27">
        <f t="shared" si="0"/>
        <v>2</v>
      </c>
    </row>
    <row r="28" spans="1:10" ht="29.25" customHeight="1" thickBot="1">
      <c r="A28" s="15" t="s">
        <v>35</v>
      </c>
      <c r="B28" s="15"/>
      <c r="C28" s="44" t="s">
        <v>35</v>
      </c>
      <c r="D28" s="45">
        <v>1</v>
      </c>
      <c r="E28" s="45"/>
      <c r="F28" s="45"/>
      <c r="G28" s="16"/>
      <c r="H28" s="16"/>
      <c r="J28">
        <f t="shared" si="0"/>
        <v>1</v>
      </c>
    </row>
    <row r="29" spans="1:10" ht="29.25" customHeight="1" thickBot="1">
      <c r="A29" s="15" t="s">
        <v>36</v>
      </c>
      <c r="B29" s="15"/>
      <c r="C29" s="44" t="s">
        <v>129</v>
      </c>
      <c r="D29" s="45"/>
      <c r="E29" s="45"/>
      <c r="F29" s="45"/>
      <c r="G29" s="16"/>
      <c r="H29" s="16"/>
      <c r="J29">
        <f t="shared" si="0"/>
        <v>0</v>
      </c>
    </row>
    <row r="30" spans="1:10" ht="29.25" customHeight="1" thickBot="1">
      <c r="A30" s="15" t="s">
        <v>37</v>
      </c>
      <c r="B30" s="15"/>
      <c r="C30" s="44" t="s">
        <v>37</v>
      </c>
      <c r="D30" s="45"/>
      <c r="E30" s="45"/>
      <c r="F30" s="45"/>
      <c r="G30" s="16"/>
      <c r="H30" s="16"/>
      <c r="J30">
        <f t="shared" si="0"/>
        <v>0</v>
      </c>
    </row>
    <row r="31" spans="1:10" ht="29.25" customHeight="1" thickBot="1">
      <c r="A31" s="15" t="s">
        <v>38</v>
      </c>
      <c r="B31" s="15"/>
      <c r="C31" s="44" t="s">
        <v>38</v>
      </c>
      <c r="D31" s="45"/>
      <c r="E31" s="45"/>
      <c r="F31" s="45"/>
      <c r="G31" s="16"/>
      <c r="H31" s="16"/>
      <c r="J31">
        <f t="shared" si="0"/>
        <v>0</v>
      </c>
    </row>
    <row r="32" spans="1:10" ht="43.5" customHeight="1" thickBot="1">
      <c r="A32" s="15" t="s">
        <v>39</v>
      </c>
      <c r="B32" s="15"/>
      <c r="C32" s="44" t="s">
        <v>39</v>
      </c>
      <c r="D32" s="45"/>
      <c r="E32" s="45"/>
      <c r="F32" s="45"/>
      <c r="G32" s="16"/>
      <c r="H32" s="16"/>
      <c r="J32">
        <f t="shared" si="0"/>
        <v>0</v>
      </c>
    </row>
    <row r="33" spans="1:10" ht="29.25" customHeight="1" thickBot="1">
      <c r="A33" s="15" t="s">
        <v>40</v>
      </c>
      <c r="B33" s="15"/>
      <c r="C33" s="44" t="s">
        <v>40</v>
      </c>
      <c r="D33" s="45"/>
      <c r="E33" s="45"/>
      <c r="F33" s="45"/>
      <c r="G33" s="16"/>
      <c r="H33" s="16"/>
      <c r="J33">
        <f t="shared" si="0"/>
        <v>0</v>
      </c>
    </row>
    <row r="34" spans="1:10" ht="29.25" customHeight="1" thickBot="1">
      <c r="A34" s="15" t="s">
        <v>41</v>
      </c>
      <c r="B34" s="15"/>
      <c r="C34" s="44"/>
      <c r="D34" s="45"/>
      <c r="E34" s="45"/>
      <c r="F34" s="45"/>
      <c r="G34" s="16"/>
      <c r="H34" s="16"/>
      <c r="J34">
        <f t="shared" si="0"/>
        <v>0</v>
      </c>
    </row>
    <row r="35" spans="1:10" ht="29.25" customHeight="1" thickBot="1">
      <c r="A35" s="17" t="s">
        <v>42</v>
      </c>
      <c r="B35" s="17"/>
      <c r="C35" s="46" t="s">
        <v>42</v>
      </c>
      <c r="D35" s="45"/>
      <c r="E35" s="45"/>
      <c r="F35" s="45"/>
      <c r="G35" s="16"/>
      <c r="H35" s="16"/>
      <c r="J35">
        <f t="shared" si="0"/>
        <v>0</v>
      </c>
    </row>
    <row r="36" spans="1:10" ht="43.5" customHeight="1" thickBot="1">
      <c r="A36" s="17" t="s">
        <v>43</v>
      </c>
      <c r="B36" s="17"/>
      <c r="C36" s="46" t="s">
        <v>43</v>
      </c>
      <c r="D36" s="45"/>
      <c r="E36" s="45"/>
      <c r="F36" s="45"/>
      <c r="G36" s="16"/>
      <c r="H36" s="16"/>
      <c r="J36">
        <f t="shared" si="0"/>
        <v>0</v>
      </c>
    </row>
    <row r="37" spans="1:10" ht="29.25" customHeight="1" thickBot="1">
      <c r="A37" s="17" t="s">
        <v>44</v>
      </c>
      <c r="B37" s="17"/>
      <c r="C37" s="46" t="s">
        <v>44</v>
      </c>
      <c r="D37" s="45"/>
      <c r="E37" s="45"/>
      <c r="F37" s="45"/>
      <c r="G37" s="16"/>
      <c r="H37" s="16"/>
      <c r="J37">
        <f t="shared" si="0"/>
        <v>0</v>
      </c>
    </row>
    <row r="38" spans="1:10" ht="29.25" customHeight="1" thickBot="1">
      <c r="A38" s="17" t="s">
        <v>47</v>
      </c>
      <c r="B38" s="19"/>
      <c r="C38" s="46" t="s">
        <v>55</v>
      </c>
      <c r="D38" s="45"/>
      <c r="E38" s="45"/>
      <c r="F38" s="45"/>
      <c r="G38" s="16"/>
      <c r="H38" s="16"/>
      <c r="J38">
        <f t="shared" si="0"/>
        <v>0</v>
      </c>
    </row>
    <row r="39" spans="1:10" ht="15" thickBot="1">
      <c r="A39" s="46" t="s">
        <v>55</v>
      </c>
      <c r="C39" s="46" t="s">
        <v>55</v>
      </c>
      <c r="D39" s="45"/>
      <c r="E39" s="45"/>
      <c r="F39" s="45"/>
      <c r="G39" s="16"/>
      <c r="H39" s="16"/>
      <c r="J39">
        <f t="shared" si="0"/>
        <v>0</v>
      </c>
    </row>
    <row r="40" spans="1:10" ht="15" thickBot="1">
      <c r="C40" s="46"/>
      <c r="D40" s="45"/>
      <c r="E40" s="45"/>
      <c r="F40" s="45"/>
    </row>
  </sheetData>
  <mergeCells count="3">
    <mergeCell ref="D6:F6"/>
    <mergeCell ref="D7:F7"/>
    <mergeCell ref="D8:F8"/>
  </mergeCells>
  <phoneticPr fontId="8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90"/>
  <sheetViews>
    <sheetView workbookViewId="0">
      <pane xSplit="2" ySplit="3" topLeftCell="C151" activePane="bottomRight" state="frozen"/>
      <selection pane="topRight" activeCell="C1" sqref="C1"/>
      <selection pane="bottomLeft" activeCell="A4" sqref="A4"/>
      <selection pane="bottomRight" activeCell="J168" sqref="J168"/>
    </sheetView>
  </sheetViews>
  <sheetFormatPr defaultRowHeight="12.75"/>
  <cols>
    <col min="1" max="1" width="4.28515625" style="55" customWidth="1"/>
    <col min="6" max="6" width="12.42578125" customWidth="1"/>
    <col min="10" max="10" width="11" customWidth="1"/>
  </cols>
  <sheetData>
    <row r="1" spans="1:22" ht="18">
      <c r="B1" s="53" t="s">
        <v>83</v>
      </c>
    </row>
    <row r="2" spans="1:22" ht="15.75">
      <c r="B2" s="54" t="s">
        <v>62</v>
      </c>
      <c r="C2" s="113" t="s">
        <v>92</v>
      </c>
      <c r="D2" s="103"/>
      <c r="E2" s="103"/>
      <c r="F2" s="103"/>
      <c r="G2" s="113" t="s">
        <v>71</v>
      </c>
      <c r="H2" s="103"/>
      <c r="I2" s="81" t="s">
        <v>135</v>
      </c>
      <c r="J2" s="54" t="s">
        <v>69</v>
      </c>
      <c r="M2" s="54" t="s">
        <v>79</v>
      </c>
      <c r="N2" s="54" t="s">
        <v>81</v>
      </c>
      <c r="O2" s="54" t="s">
        <v>82</v>
      </c>
      <c r="R2" s="102" t="s">
        <v>137</v>
      </c>
      <c r="S2" s="103"/>
      <c r="U2" s="102" t="s">
        <v>90</v>
      </c>
      <c r="V2" s="103"/>
    </row>
    <row r="3" spans="1:22" ht="15.75">
      <c r="B3" s="54"/>
      <c r="C3" s="54" t="s">
        <v>64</v>
      </c>
      <c r="D3" s="54" t="s">
        <v>65</v>
      </c>
      <c r="E3" s="54" t="s">
        <v>63</v>
      </c>
      <c r="F3" s="54" t="s">
        <v>66</v>
      </c>
      <c r="G3" s="54" t="s">
        <v>67</v>
      </c>
      <c r="H3" s="54" t="s">
        <v>68</v>
      </c>
      <c r="I3" s="81" t="s">
        <v>136</v>
      </c>
      <c r="J3" s="54" t="s">
        <v>70</v>
      </c>
      <c r="M3" s="54" t="s">
        <v>80</v>
      </c>
      <c r="N3" s="54" t="s">
        <v>80</v>
      </c>
    </row>
    <row r="4" spans="1:22">
      <c r="A4" s="56" t="s">
        <v>76</v>
      </c>
      <c r="B4" s="58">
        <v>42370</v>
      </c>
      <c r="C4" s="59">
        <v>7.5</v>
      </c>
      <c r="D4" s="59">
        <v>0.5</v>
      </c>
      <c r="E4" s="59">
        <v>5.5</v>
      </c>
      <c r="F4" s="59">
        <v>-2.5</v>
      </c>
      <c r="G4" s="60">
        <v>141</v>
      </c>
      <c r="H4" s="59">
        <v>2.7</v>
      </c>
      <c r="I4" s="59">
        <v>2.2000000000000002</v>
      </c>
      <c r="J4" s="59">
        <v>0</v>
      </c>
      <c r="K4" s="57"/>
      <c r="M4">
        <v>13</v>
      </c>
      <c r="N4">
        <v>0</v>
      </c>
      <c r="O4">
        <v>-100</v>
      </c>
      <c r="Q4" s="68"/>
      <c r="R4" s="72">
        <f>H4*SIN(G4*PI()/180)</f>
        <v>1.6991650558345619</v>
      </c>
      <c r="S4" s="72">
        <f>H4*COS(G4*PI()/180)</f>
        <v>-2.098294095933821</v>
      </c>
      <c r="U4" s="72">
        <f>SIN(G4*PI()/180)</f>
        <v>0.62932039104983772</v>
      </c>
      <c r="V4" s="72">
        <f>COS(G4*PI()/180)</f>
        <v>-0.77714596145697068</v>
      </c>
    </row>
    <row r="5" spans="1:22">
      <c r="A5" s="56" t="s">
        <v>77</v>
      </c>
      <c r="B5" s="58">
        <v>42371</v>
      </c>
      <c r="C5" s="59">
        <v>8.3000000000000007</v>
      </c>
      <c r="D5" s="59">
        <v>5</v>
      </c>
      <c r="E5" s="59">
        <v>6.6</v>
      </c>
      <c r="F5" s="59">
        <v>-4.7</v>
      </c>
      <c r="G5" s="60">
        <v>124</v>
      </c>
      <c r="H5" s="59">
        <v>4.2</v>
      </c>
      <c r="I5" s="59">
        <v>2.2000000000000002</v>
      </c>
      <c r="J5" s="59">
        <v>5.7</v>
      </c>
      <c r="M5">
        <v>13</v>
      </c>
      <c r="N5">
        <v>0</v>
      </c>
      <c r="O5">
        <v>-100</v>
      </c>
      <c r="Q5" s="68"/>
      <c r="R5" s="72">
        <f t="shared" ref="R5:R68" si="0">H5*SIN(G5*PI()/180)</f>
        <v>3.4819578047311754</v>
      </c>
      <c r="S5" s="72">
        <f t="shared" ref="S5:S68" si="1">H5*COS(G5*PI()/180)</f>
        <v>-2.348610194577136</v>
      </c>
      <c r="U5" s="72">
        <f t="shared" ref="U5:U68" si="2">SIN(G5*PI()/180)</f>
        <v>0.82903757255504174</v>
      </c>
      <c r="V5" s="72">
        <f t="shared" ref="V5:V68" si="3">COS(G5*PI()/180)</f>
        <v>-0.55919290347074668</v>
      </c>
    </row>
    <row r="6" spans="1:22">
      <c r="A6" s="56" t="s">
        <v>78</v>
      </c>
      <c r="B6" s="58">
        <v>42372</v>
      </c>
      <c r="C6" s="59">
        <v>8.5</v>
      </c>
      <c r="D6" s="59">
        <v>5.2</v>
      </c>
      <c r="E6" s="59">
        <v>7</v>
      </c>
      <c r="F6" s="59">
        <v>4.9000000000000004</v>
      </c>
      <c r="G6" s="60">
        <v>160</v>
      </c>
      <c r="H6" s="59">
        <v>5.3</v>
      </c>
      <c r="I6" s="59">
        <v>2.2000000000000002</v>
      </c>
      <c r="J6" s="59">
        <v>11.1</v>
      </c>
      <c r="M6">
        <v>13</v>
      </c>
      <c r="N6">
        <v>0</v>
      </c>
      <c r="O6">
        <v>-100</v>
      </c>
      <c r="Q6" s="68"/>
      <c r="R6" s="72">
        <f t="shared" si="0"/>
        <v>1.8127067596260451</v>
      </c>
      <c r="S6" s="72">
        <f t="shared" si="1"/>
        <v>-4.9803708901653136</v>
      </c>
      <c r="U6" s="72">
        <f t="shared" si="2"/>
        <v>0.34202014332566888</v>
      </c>
      <c r="V6" s="72">
        <f t="shared" si="3"/>
        <v>-0.93969262078590832</v>
      </c>
    </row>
    <row r="7" spans="1:22">
      <c r="A7" s="56" t="s">
        <v>72</v>
      </c>
      <c r="B7" s="58">
        <v>42373</v>
      </c>
      <c r="C7" s="59">
        <v>8.1</v>
      </c>
      <c r="D7" s="59">
        <v>4.3</v>
      </c>
      <c r="E7" s="59">
        <v>6.4</v>
      </c>
      <c r="F7" s="59">
        <v>4.2</v>
      </c>
      <c r="G7" s="60">
        <v>182</v>
      </c>
      <c r="H7" s="59">
        <v>3.8</v>
      </c>
      <c r="I7" s="59">
        <v>0.8</v>
      </c>
      <c r="J7" s="59">
        <v>3.7</v>
      </c>
      <c r="M7">
        <v>13</v>
      </c>
      <c r="N7">
        <v>0</v>
      </c>
      <c r="O7">
        <v>-100</v>
      </c>
      <c r="Q7" s="68"/>
      <c r="R7" s="72">
        <f t="shared" si="0"/>
        <v>-0.1326180874695034</v>
      </c>
      <c r="S7" s="72">
        <f t="shared" si="1"/>
        <v>-3.7976851426725635</v>
      </c>
      <c r="U7" s="72">
        <f t="shared" si="2"/>
        <v>-3.48994967025009E-2</v>
      </c>
      <c r="V7" s="72">
        <f t="shared" si="3"/>
        <v>-0.99939082701909576</v>
      </c>
    </row>
    <row r="8" spans="1:22">
      <c r="A8" s="56" t="s">
        <v>73</v>
      </c>
      <c r="B8" s="58">
        <v>42374</v>
      </c>
      <c r="C8" s="59">
        <v>8.4</v>
      </c>
      <c r="D8" s="59">
        <v>5.0999999999999996</v>
      </c>
      <c r="E8" s="59">
        <v>7</v>
      </c>
      <c r="F8" s="59">
        <v>4.3</v>
      </c>
      <c r="G8" s="61">
        <v>161</v>
      </c>
      <c r="H8" s="59">
        <v>3.2</v>
      </c>
      <c r="I8" s="59">
        <v>0</v>
      </c>
      <c r="J8" s="59">
        <v>0.7</v>
      </c>
      <c r="M8">
        <v>13</v>
      </c>
      <c r="N8">
        <v>0</v>
      </c>
      <c r="O8">
        <v>-100</v>
      </c>
      <c r="Q8" s="68"/>
      <c r="R8" s="72">
        <f t="shared" si="0"/>
        <v>1.0418180942629025</v>
      </c>
      <c r="S8" s="72">
        <f t="shared" si="1"/>
        <v>-3.0256594419178136</v>
      </c>
      <c r="U8" s="72">
        <f t="shared" si="2"/>
        <v>0.32556815445715703</v>
      </c>
      <c r="V8" s="72">
        <f t="shared" si="3"/>
        <v>-0.94551857559931674</v>
      </c>
    </row>
    <row r="9" spans="1:22">
      <c r="A9" s="56" t="s">
        <v>74</v>
      </c>
      <c r="B9" s="58">
        <v>42375</v>
      </c>
      <c r="C9" s="59">
        <v>8.1999999999999993</v>
      </c>
      <c r="D9" s="59">
        <v>4.2</v>
      </c>
      <c r="E9" s="59">
        <v>6.2</v>
      </c>
      <c r="F9" s="59">
        <v>1.7</v>
      </c>
      <c r="G9" s="61">
        <v>120</v>
      </c>
      <c r="H9" s="59">
        <v>2</v>
      </c>
      <c r="I9" s="59">
        <v>0.3</v>
      </c>
      <c r="J9" s="59">
        <v>1.6</v>
      </c>
      <c r="K9" s="57"/>
      <c r="M9">
        <v>13</v>
      </c>
      <c r="N9">
        <v>0</v>
      </c>
      <c r="O9">
        <v>-100</v>
      </c>
      <c r="Q9" s="68"/>
      <c r="R9" s="72">
        <f t="shared" si="0"/>
        <v>1.7320508075688774</v>
      </c>
      <c r="S9" s="72">
        <f t="shared" si="1"/>
        <v>-0.99999999999999956</v>
      </c>
      <c r="U9" s="72">
        <f t="shared" si="2"/>
        <v>0.86602540378443871</v>
      </c>
      <c r="V9" s="72">
        <f t="shared" si="3"/>
        <v>-0.49999999999999978</v>
      </c>
    </row>
    <row r="10" spans="1:22">
      <c r="A10" s="56" t="s">
        <v>75</v>
      </c>
      <c r="B10" s="58">
        <v>42376</v>
      </c>
      <c r="C10" s="59">
        <v>8.5</v>
      </c>
      <c r="D10" s="59">
        <v>4.3</v>
      </c>
      <c r="E10" s="59">
        <v>6</v>
      </c>
      <c r="F10" s="59">
        <v>2.8</v>
      </c>
      <c r="G10" s="61">
        <v>191</v>
      </c>
      <c r="H10" s="59">
        <v>5.7</v>
      </c>
      <c r="I10" s="59">
        <v>0</v>
      </c>
      <c r="J10" s="59">
        <v>9</v>
      </c>
      <c r="M10">
        <v>13</v>
      </c>
      <c r="N10">
        <v>0</v>
      </c>
      <c r="O10">
        <v>-100</v>
      </c>
      <c r="Q10" s="68"/>
      <c r="R10" s="72">
        <f t="shared" si="0"/>
        <v>-1.0876112736463051</v>
      </c>
      <c r="S10" s="72">
        <f t="shared" si="1"/>
        <v>-5.5952749456516848</v>
      </c>
      <c r="U10" s="72">
        <f t="shared" si="2"/>
        <v>-0.19080899537654472</v>
      </c>
      <c r="V10" s="72">
        <f t="shared" si="3"/>
        <v>-0.98162718344766398</v>
      </c>
    </row>
    <row r="11" spans="1:22">
      <c r="A11" s="56" t="s">
        <v>76</v>
      </c>
      <c r="B11" s="58">
        <v>42377</v>
      </c>
      <c r="C11" s="59">
        <v>8.4</v>
      </c>
      <c r="D11" s="59">
        <v>1</v>
      </c>
      <c r="E11" s="59">
        <v>4.2</v>
      </c>
      <c r="F11" s="59">
        <v>-0.5</v>
      </c>
      <c r="G11" s="61">
        <v>210</v>
      </c>
      <c r="H11" s="59">
        <v>4.8</v>
      </c>
      <c r="I11" s="59">
        <v>6.9</v>
      </c>
      <c r="J11" s="59">
        <v>0</v>
      </c>
      <c r="M11">
        <v>13</v>
      </c>
      <c r="N11">
        <v>0</v>
      </c>
      <c r="O11">
        <v>-100</v>
      </c>
      <c r="Q11" s="68"/>
      <c r="R11" s="72">
        <f t="shared" si="0"/>
        <v>-2.4000000000000004</v>
      </c>
      <c r="S11" s="72">
        <f t="shared" si="1"/>
        <v>-4.1569219381653051</v>
      </c>
      <c r="U11" s="72">
        <f t="shared" si="2"/>
        <v>-0.50000000000000011</v>
      </c>
      <c r="V11" s="72">
        <f t="shared" si="3"/>
        <v>-0.8660254037844386</v>
      </c>
    </row>
    <row r="12" spans="1:22">
      <c r="A12" s="56" t="s">
        <v>77</v>
      </c>
      <c r="B12" s="58">
        <v>42378</v>
      </c>
      <c r="C12" s="59">
        <v>8.4</v>
      </c>
      <c r="D12" s="59">
        <v>1.9</v>
      </c>
      <c r="E12" s="59">
        <v>5.9</v>
      </c>
      <c r="F12" s="59">
        <v>0.9</v>
      </c>
      <c r="G12" s="61">
        <v>170</v>
      </c>
      <c r="H12" s="59">
        <v>4.2</v>
      </c>
      <c r="I12" s="59">
        <v>1.3</v>
      </c>
      <c r="J12" s="59">
        <v>0</v>
      </c>
      <c r="M12">
        <v>13</v>
      </c>
      <c r="N12">
        <v>0</v>
      </c>
      <c r="O12">
        <v>-100</v>
      </c>
      <c r="Q12" s="68"/>
      <c r="R12" s="72">
        <f t="shared" si="0"/>
        <v>0.72932234620110714</v>
      </c>
      <c r="S12" s="72">
        <f t="shared" si="1"/>
        <v>-4.1361925626512734</v>
      </c>
      <c r="U12" s="72">
        <f t="shared" si="2"/>
        <v>0.17364817766693028</v>
      </c>
      <c r="V12" s="72">
        <f t="shared" si="3"/>
        <v>-0.98480775301220802</v>
      </c>
    </row>
    <row r="13" spans="1:22">
      <c r="A13" s="56" t="s">
        <v>78</v>
      </c>
      <c r="B13" s="58">
        <v>42379</v>
      </c>
      <c r="C13" s="59">
        <v>9.5</v>
      </c>
      <c r="D13" s="59">
        <v>4.0999999999999996</v>
      </c>
      <c r="E13" s="59">
        <v>6.9</v>
      </c>
      <c r="F13" s="59">
        <v>2.9</v>
      </c>
      <c r="G13" s="61">
        <v>195</v>
      </c>
      <c r="H13" s="59">
        <v>5.2</v>
      </c>
      <c r="I13" s="59">
        <v>5.7</v>
      </c>
      <c r="J13" s="59">
        <v>0.8</v>
      </c>
      <c r="M13">
        <v>13</v>
      </c>
      <c r="N13">
        <v>0</v>
      </c>
      <c r="O13">
        <v>-100</v>
      </c>
      <c r="Q13" s="68"/>
      <c r="R13" s="72">
        <f t="shared" si="0"/>
        <v>-1.3458590345331058</v>
      </c>
      <c r="S13" s="72">
        <f t="shared" si="1"/>
        <v>-5.0228142967031557</v>
      </c>
      <c r="U13" s="72">
        <f t="shared" si="2"/>
        <v>-0.25881904510252035</v>
      </c>
      <c r="V13" s="72">
        <f t="shared" si="3"/>
        <v>-0.96592582628906842</v>
      </c>
    </row>
    <row r="14" spans="1:22">
      <c r="A14" s="56" t="s">
        <v>72</v>
      </c>
      <c r="B14" s="58">
        <v>42380</v>
      </c>
      <c r="C14" s="59">
        <v>7.2</v>
      </c>
      <c r="D14" s="59">
        <v>1.8</v>
      </c>
      <c r="E14" s="59">
        <v>4.9000000000000004</v>
      </c>
      <c r="F14" s="59">
        <v>0.7</v>
      </c>
      <c r="G14" s="61">
        <v>188</v>
      </c>
      <c r="H14" s="59">
        <v>3.9</v>
      </c>
      <c r="I14" s="59">
        <v>0.2</v>
      </c>
      <c r="J14" s="59">
        <v>2.9</v>
      </c>
      <c r="M14">
        <v>13</v>
      </c>
      <c r="N14">
        <v>0</v>
      </c>
      <c r="O14">
        <v>-100</v>
      </c>
      <c r="Q14" s="68"/>
      <c r="R14" s="72">
        <f t="shared" si="0"/>
        <v>-0.54277509374425548</v>
      </c>
      <c r="S14" s="72">
        <f t="shared" si="1"/>
        <v>-3.8620454680921239</v>
      </c>
      <c r="U14" s="72">
        <f t="shared" si="2"/>
        <v>-0.13917310096006552</v>
      </c>
      <c r="V14" s="72">
        <f t="shared" si="3"/>
        <v>-0.99026806874157025</v>
      </c>
    </row>
    <row r="15" spans="1:22">
      <c r="A15" s="56" t="s">
        <v>73</v>
      </c>
      <c r="B15" s="58">
        <v>42381</v>
      </c>
      <c r="C15" s="59">
        <v>7.8</v>
      </c>
      <c r="D15" s="59">
        <v>4.4000000000000004</v>
      </c>
      <c r="E15" s="59">
        <v>5.9</v>
      </c>
      <c r="F15" s="59">
        <v>3.8</v>
      </c>
      <c r="G15" s="61">
        <v>231</v>
      </c>
      <c r="H15" s="59">
        <v>6.5</v>
      </c>
      <c r="I15" s="59">
        <v>1.4</v>
      </c>
      <c r="J15" s="59">
        <v>4.3</v>
      </c>
      <c r="M15">
        <v>13</v>
      </c>
      <c r="N15">
        <v>0</v>
      </c>
      <c r="O15">
        <v>-100</v>
      </c>
      <c r="Q15" s="68"/>
      <c r="R15" s="72">
        <f t="shared" si="0"/>
        <v>-5.0514487494703122</v>
      </c>
      <c r="S15" s="72">
        <f t="shared" si="1"/>
        <v>-4.0905825418239417</v>
      </c>
      <c r="U15" s="72">
        <f t="shared" si="2"/>
        <v>-0.77714596145697112</v>
      </c>
      <c r="V15" s="72">
        <f t="shared" si="3"/>
        <v>-0.62932039104983717</v>
      </c>
    </row>
    <row r="16" spans="1:22">
      <c r="A16" s="56" t="s">
        <v>74</v>
      </c>
      <c r="B16" s="58">
        <v>42382</v>
      </c>
      <c r="C16" s="59">
        <v>6.8</v>
      </c>
      <c r="D16" s="59">
        <v>2</v>
      </c>
      <c r="E16" s="59">
        <v>4.5999999999999996</v>
      </c>
      <c r="F16" s="59">
        <v>1.1000000000000001</v>
      </c>
      <c r="G16" s="61">
        <v>255</v>
      </c>
      <c r="H16" s="59">
        <v>5</v>
      </c>
      <c r="I16" s="59">
        <v>1</v>
      </c>
      <c r="J16" s="59">
        <v>5.6</v>
      </c>
      <c r="M16">
        <v>13</v>
      </c>
      <c r="N16">
        <v>0</v>
      </c>
      <c r="O16">
        <v>-100</v>
      </c>
      <c r="Q16" s="68"/>
      <c r="R16" s="72">
        <f t="shared" si="0"/>
        <v>-4.8296291314453415</v>
      </c>
      <c r="S16" s="72">
        <f t="shared" si="1"/>
        <v>-1.2940952255126033</v>
      </c>
      <c r="U16" s="72">
        <f t="shared" si="2"/>
        <v>-0.96592582628906831</v>
      </c>
      <c r="V16" s="72">
        <f t="shared" si="3"/>
        <v>-0.25881904510252063</v>
      </c>
    </row>
    <row r="17" spans="1:22">
      <c r="A17" s="56" t="s">
        <v>75</v>
      </c>
      <c r="B17" s="58">
        <v>42383</v>
      </c>
      <c r="C17" s="59">
        <v>4.7</v>
      </c>
      <c r="D17" s="59">
        <v>1.4</v>
      </c>
      <c r="E17" s="59">
        <v>3.3</v>
      </c>
      <c r="F17" s="59">
        <v>1.2</v>
      </c>
      <c r="G17" s="61">
        <v>206</v>
      </c>
      <c r="H17" s="59">
        <v>6.3</v>
      </c>
      <c r="I17" s="59">
        <v>2.2000000000000002</v>
      </c>
      <c r="J17" s="59">
        <v>6.1</v>
      </c>
      <c r="M17">
        <v>13</v>
      </c>
      <c r="N17">
        <v>0</v>
      </c>
      <c r="O17">
        <v>-100</v>
      </c>
      <c r="Q17" s="68"/>
      <c r="R17" s="72">
        <f t="shared" si="0"/>
        <v>-2.7617382247711855</v>
      </c>
      <c r="S17" s="72">
        <f t="shared" si="1"/>
        <v>-5.6624024916847526</v>
      </c>
      <c r="U17" s="72">
        <f t="shared" si="2"/>
        <v>-0.43837114678907707</v>
      </c>
      <c r="V17" s="72">
        <f t="shared" si="3"/>
        <v>-0.89879404629916715</v>
      </c>
    </row>
    <row r="18" spans="1:22">
      <c r="A18" s="56" t="s">
        <v>76</v>
      </c>
      <c r="B18" s="58">
        <v>42384</v>
      </c>
      <c r="C18" s="59">
        <v>4</v>
      </c>
      <c r="D18" s="59">
        <v>0.5</v>
      </c>
      <c r="E18" s="59">
        <v>2.5</v>
      </c>
      <c r="F18" s="59">
        <v>-0.2</v>
      </c>
      <c r="G18" s="61">
        <v>297</v>
      </c>
      <c r="H18" s="59">
        <v>3.3</v>
      </c>
      <c r="I18" s="59">
        <v>0</v>
      </c>
      <c r="J18" s="59">
        <v>0.3</v>
      </c>
      <c r="M18">
        <v>13</v>
      </c>
      <c r="N18">
        <v>0</v>
      </c>
      <c r="O18">
        <v>-100</v>
      </c>
      <c r="Q18" s="68"/>
      <c r="R18" s="72">
        <f t="shared" si="0"/>
        <v>-2.9403215298216141</v>
      </c>
      <c r="S18" s="72">
        <f t="shared" si="1"/>
        <v>1.4981686491405037</v>
      </c>
      <c r="U18" s="72">
        <f t="shared" si="2"/>
        <v>-0.8910065241883679</v>
      </c>
      <c r="V18" s="72">
        <f t="shared" si="3"/>
        <v>0.45399049973954664</v>
      </c>
    </row>
    <row r="19" spans="1:22">
      <c r="A19" s="56" t="s">
        <v>77</v>
      </c>
      <c r="B19" s="58">
        <v>42385</v>
      </c>
      <c r="C19" s="59">
        <v>4.8</v>
      </c>
      <c r="D19" s="59">
        <v>-2.1</v>
      </c>
      <c r="E19" s="59">
        <v>1.9</v>
      </c>
      <c r="F19" s="59">
        <v>-4</v>
      </c>
      <c r="G19" s="61">
        <v>285</v>
      </c>
      <c r="H19" s="59">
        <v>4.0999999999999996</v>
      </c>
      <c r="I19" s="59">
        <v>5.5</v>
      </c>
      <c r="J19" s="59">
        <v>1.4</v>
      </c>
      <c r="M19">
        <v>13</v>
      </c>
      <c r="N19">
        <v>0</v>
      </c>
      <c r="O19">
        <v>-100</v>
      </c>
      <c r="Q19" s="68"/>
      <c r="R19" s="72">
        <f t="shared" si="0"/>
        <v>-3.9602958877851795</v>
      </c>
      <c r="S19" s="72">
        <f t="shared" si="1"/>
        <v>1.0611580849203366</v>
      </c>
      <c r="U19" s="72">
        <f t="shared" si="2"/>
        <v>-0.9659258262890682</v>
      </c>
      <c r="V19" s="72">
        <f t="shared" si="3"/>
        <v>0.25881904510252113</v>
      </c>
    </row>
    <row r="20" spans="1:22">
      <c r="A20" s="56" t="s">
        <v>78</v>
      </c>
      <c r="B20" s="58">
        <v>42386</v>
      </c>
      <c r="C20" s="59">
        <v>2.8</v>
      </c>
      <c r="D20" s="59">
        <v>-6.4</v>
      </c>
      <c r="E20" s="59">
        <v>-1.4</v>
      </c>
      <c r="F20" s="59">
        <v>-9.6999999999999993</v>
      </c>
      <c r="G20" s="61">
        <v>324</v>
      </c>
      <c r="H20" s="59">
        <v>2.1</v>
      </c>
      <c r="I20" s="59">
        <v>6.9</v>
      </c>
      <c r="J20" s="59">
        <v>0</v>
      </c>
      <c r="M20">
        <v>13</v>
      </c>
      <c r="N20">
        <v>0</v>
      </c>
      <c r="O20">
        <v>-100</v>
      </c>
      <c r="Q20" s="68"/>
      <c r="R20" s="72">
        <f t="shared" si="0"/>
        <v>-1.2343490298141941</v>
      </c>
      <c r="S20" s="72">
        <f t="shared" si="1"/>
        <v>1.6989356881873894</v>
      </c>
      <c r="U20" s="72">
        <f t="shared" si="2"/>
        <v>-0.58778525229247336</v>
      </c>
      <c r="V20" s="72">
        <f t="shared" si="3"/>
        <v>0.80901699437494734</v>
      </c>
    </row>
    <row r="21" spans="1:22">
      <c r="A21" s="56" t="s">
        <v>72</v>
      </c>
      <c r="B21" s="58">
        <v>42387</v>
      </c>
      <c r="C21" s="59">
        <v>0</v>
      </c>
      <c r="D21" s="59">
        <v>-7.1</v>
      </c>
      <c r="E21" s="59">
        <v>-3.4</v>
      </c>
      <c r="F21" s="59">
        <v>-10.7</v>
      </c>
      <c r="G21" s="61">
        <v>121</v>
      </c>
      <c r="H21" s="59">
        <v>2</v>
      </c>
      <c r="I21" s="59">
        <v>7.5</v>
      </c>
      <c r="J21" s="59">
        <v>0</v>
      </c>
      <c r="M21">
        <v>13</v>
      </c>
      <c r="N21">
        <v>0</v>
      </c>
      <c r="O21">
        <v>-100</v>
      </c>
      <c r="Q21" s="68"/>
      <c r="R21" s="72">
        <f t="shared" si="0"/>
        <v>1.7143346014042247</v>
      </c>
      <c r="S21" s="72">
        <f t="shared" si="1"/>
        <v>-1.0300761498201085</v>
      </c>
      <c r="U21" s="72">
        <f t="shared" si="2"/>
        <v>0.85716730070211233</v>
      </c>
      <c r="V21" s="72">
        <f t="shared" si="3"/>
        <v>-0.51503807491005427</v>
      </c>
    </row>
    <row r="22" spans="1:22">
      <c r="A22" s="56" t="s">
        <v>73</v>
      </c>
      <c r="B22" s="58">
        <v>42388</v>
      </c>
      <c r="C22" s="59">
        <v>0.8</v>
      </c>
      <c r="D22" s="59">
        <v>-9.8000000000000007</v>
      </c>
      <c r="E22" s="59">
        <v>-3.7</v>
      </c>
      <c r="F22" s="59">
        <v>-12.5</v>
      </c>
      <c r="G22" s="61">
        <v>217</v>
      </c>
      <c r="H22" s="59">
        <v>1.7</v>
      </c>
      <c r="I22" s="59">
        <v>6.8</v>
      </c>
      <c r="J22" s="59">
        <v>0</v>
      </c>
      <c r="M22">
        <v>13</v>
      </c>
      <c r="N22">
        <v>0</v>
      </c>
      <c r="O22">
        <v>-100</v>
      </c>
      <c r="Q22" s="68"/>
      <c r="R22" s="72">
        <f t="shared" si="0"/>
        <v>-1.0230855393584817</v>
      </c>
      <c r="S22" s="72">
        <f t="shared" si="1"/>
        <v>-1.3576803670803981</v>
      </c>
      <c r="U22" s="72">
        <f t="shared" si="2"/>
        <v>-0.60181502315204805</v>
      </c>
      <c r="V22" s="72">
        <f t="shared" si="3"/>
        <v>-0.79863551004729305</v>
      </c>
    </row>
    <row r="23" spans="1:22">
      <c r="A23" s="56" t="s">
        <v>74</v>
      </c>
      <c r="B23" s="58">
        <v>42389</v>
      </c>
      <c r="C23" s="59">
        <v>2.7</v>
      </c>
      <c r="D23" s="59">
        <v>-1.9</v>
      </c>
      <c r="E23" s="59">
        <v>0.1</v>
      </c>
      <c r="F23" s="59">
        <v>-3.7</v>
      </c>
      <c r="G23" s="61">
        <v>224</v>
      </c>
      <c r="H23" s="59">
        <v>2.6</v>
      </c>
      <c r="I23" s="59">
        <v>0.4</v>
      </c>
      <c r="J23" s="59">
        <v>0</v>
      </c>
      <c r="M23">
        <v>13</v>
      </c>
      <c r="N23">
        <v>0</v>
      </c>
      <c r="O23">
        <v>-100</v>
      </c>
      <c r="Q23" s="68"/>
      <c r="R23" s="72">
        <f t="shared" si="0"/>
        <v>-1.8061117631933932</v>
      </c>
      <c r="S23" s="72">
        <f t="shared" si="1"/>
        <v>-1.8702834808804929</v>
      </c>
      <c r="U23" s="72">
        <f t="shared" si="2"/>
        <v>-0.69465837045899737</v>
      </c>
      <c r="V23" s="72">
        <f t="shared" si="3"/>
        <v>-0.71933980033865108</v>
      </c>
    </row>
    <row r="24" spans="1:22">
      <c r="A24" s="56" t="s">
        <v>75</v>
      </c>
      <c r="B24" s="58">
        <v>42390</v>
      </c>
      <c r="C24" s="59">
        <v>4</v>
      </c>
      <c r="D24" s="59">
        <v>-3.6</v>
      </c>
      <c r="E24" s="59">
        <v>0.2</v>
      </c>
      <c r="F24" s="59">
        <v>-7</v>
      </c>
      <c r="G24" s="61">
        <v>151</v>
      </c>
      <c r="H24" s="59">
        <v>2</v>
      </c>
      <c r="I24" s="59">
        <v>3.4</v>
      </c>
      <c r="J24" s="59">
        <v>0</v>
      </c>
      <c r="M24">
        <v>13</v>
      </c>
      <c r="N24">
        <v>0</v>
      </c>
      <c r="O24">
        <v>-100</v>
      </c>
      <c r="Q24" s="68"/>
      <c r="R24" s="72">
        <f t="shared" si="0"/>
        <v>0.96961924049267434</v>
      </c>
      <c r="S24" s="72">
        <f t="shared" si="1"/>
        <v>-1.7492394142787915</v>
      </c>
      <c r="U24" s="72">
        <f t="shared" si="2"/>
        <v>0.48480962024633717</v>
      </c>
      <c r="V24" s="72">
        <f t="shared" si="3"/>
        <v>-0.87461970713939574</v>
      </c>
    </row>
    <row r="25" spans="1:22">
      <c r="A25" s="56" t="s">
        <v>76</v>
      </c>
      <c r="B25" s="58">
        <v>42391</v>
      </c>
      <c r="C25" s="59">
        <v>5.0999999999999996</v>
      </c>
      <c r="D25" s="59">
        <v>-2.9</v>
      </c>
      <c r="E25" s="59">
        <v>0.9</v>
      </c>
      <c r="F25" s="59">
        <v>-5.7</v>
      </c>
      <c r="G25" s="61">
        <v>161</v>
      </c>
      <c r="H25" s="59">
        <v>3.9</v>
      </c>
      <c r="I25" s="59">
        <v>3.9</v>
      </c>
      <c r="J25" s="59">
        <v>5.8</v>
      </c>
      <c r="M25">
        <v>13</v>
      </c>
      <c r="N25">
        <v>0</v>
      </c>
      <c r="O25">
        <v>-100</v>
      </c>
      <c r="Q25" s="68"/>
      <c r="R25" s="72">
        <f t="shared" si="0"/>
        <v>1.2697158023829125</v>
      </c>
      <c r="S25" s="72">
        <f t="shared" si="1"/>
        <v>-3.6875224448373354</v>
      </c>
      <c r="U25" s="72">
        <f t="shared" si="2"/>
        <v>0.32556815445715703</v>
      </c>
      <c r="V25" s="72">
        <f t="shared" si="3"/>
        <v>-0.94551857559931674</v>
      </c>
    </row>
    <row r="26" spans="1:22">
      <c r="A26" s="56" t="s">
        <v>77</v>
      </c>
      <c r="B26" s="58">
        <v>42392</v>
      </c>
      <c r="C26" s="59">
        <v>7.2</v>
      </c>
      <c r="D26" s="59">
        <v>3.8</v>
      </c>
      <c r="E26" s="59">
        <v>6.1</v>
      </c>
      <c r="F26" s="59">
        <v>2.8</v>
      </c>
      <c r="G26" s="61">
        <v>227</v>
      </c>
      <c r="H26" s="59">
        <v>4.0999999999999996</v>
      </c>
      <c r="I26" s="59">
        <v>0</v>
      </c>
      <c r="J26" s="59">
        <v>0</v>
      </c>
      <c r="M26">
        <v>13</v>
      </c>
      <c r="N26">
        <v>0</v>
      </c>
      <c r="O26">
        <v>-100</v>
      </c>
      <c r="Q26" s="68"/>
      <c r="R26" s="72">
        <f t="shared" si="0"/>
        <v>-2.9985501766385974</v>
      </c>
      <c r="S26" s="72">
        <f t="shared" si="1"/>
        <v>-2.7961932762562451</v>
      </c>
      <c r="U26" s="72">
        <f t="shared" si="2"/>
        <v>-0.73135370161917013</v>
      </c>
      <c r="V26" s="72">
        <f t="shared" si="3"/>
        <v>-0.68199836006249892</v>
      </c>
    </row>
    <row r="27" spans="1:22">
      <c r="A27" s="56" t="s">
        <v>78</v>
      </c>
      <c r="B27" s="58">
        <v>42393</v>
      </c>
      <c r="C27" s="59">
        <v>9.6999999999999993</v>
      </c>
      <c r="D27" s="59">
        <v>4.3</v>
      </c>
      <c r="E27" s="59">
        <v>7.3</v>
      </c>
      <c r="F27" s="59">
        <v>3.3</v>
      </c>
      <c r="G27" s="61">
        <v>206</v>
      </c>
      <c r="H27" s="59">
        <v>4.4000000000000004</v>
      </c>
      <c r="I27" s="59">
        <v>0</v>
      </c>
      <c r="J27" s="59">
        <v>2</v>
      </c>
      <c r="M27">
        <v>13</v>
      </c>
      <c r="N27">
        <v>0</v>
      </c>
      <c r="O27">
        <v>-100</v>
      </c>
      <c r="Q27" s="68"/>
      <c r="R27" s="72">
        <f t="shared" si="0"/>
        <v>-1.9288330458719394</v>
      </c>
      <c r="S27" s="72">
        <f t="shared" si="1"/>
        <v>-3.9546938037163359</v>
      </c>
      <c r="U27" s="72">
        <f t="shared" si="2"/>
        <v>-0.43837114678907707</v>
      </c>
      <c r="V27" s="72">
        <f t="shared" si="3"/>
        <v>-0.89879404629916715</v>
      </c>
    </row>
    <row r="28" spans="1:22">
      <c r="A28" s="56" t="s">
        <v>72</v>
      </c>
      <c r="B28" s="58">
        <v>42394</v>
      </c>
      <c r="C28" s="59">
        <v>16.3</v>
      </c>
      <c r="D28" s="59">
        <v>7.8</v>
      </c>
      <c r="E28" s="59">
        <v>11.1</v>
      </c>
      <c r="F28" s="59">
        <v>6.9</v>
      </c>
      <c r="G28" s="61">
        <v>190</v>
      </c>
      <c r="H28" s="59">
        <v>3.8</v>
      </c>
      <c r="I28" s="59">
        <v>7.3</v>
      </c>
      <c r="J28" s="59">
        <v>0</v>
      </c>
      <c r="M28">
        <v>13</v>
      </c>
      <c r="N28">
        <v>0</v>
      </c>
      <c r="O28">
        <v>-100</v>
      </c>
      <c r="Q28" s="68"/>
      <c r="R28" s="72">
        <f t="shared" si="0"/>
        <v>-0.65986307513433573</v>
      </c>
      <c r="S28" s="72">
        <f t="shared" si="1"/>
        <v>-3.7422694614463903</v>
      </c>
      <c r="U28" s="72">
        <f t="shared" si="2"/>
        <v>-0.17364817766693047</v>
      </c>
      <c r="V28" s="72">
        <f t="shared" si="3"/>
        <v>-0.98480775301220802</v>
      </c>
    </row>
    <row r="29" spans="1:22">
      <c r="A29" s="56" t="s">
        <v>73</v>
      </c>
      <c r="B29" s="58">
        <v>42395</v>
      </c>
      <c r="C29" s="59">
        <v>12.5</v>
      </c>
      <c r="D29" s="59">
        <v>8.4</v>
      </c>
      <c r="E29" s="59">
        <v>10.1</v>
      </c>
      <c r="F29" s="59">
        <v>7.5</v>
      </c>
      <c r="G29" s="61">
        <v>215</v>
      </c>
      <c r="H29" s="59">
        <v>6.7</v>
      </c>
      <c r="I29" s="59">
        <v>2.6</v>
      </c>
      <c r="J29" s="59">
        <v>1.3</v>
      </c>
      <c r="M29">
        <v>13</v>
      </c>
      <c r="N29">
        <v>0</v>
      </c>
      <c r="O29">
        <v>-100</v>
      </c>
      <c r="Q29" s="68"/>
      <c r="R29" s="72">
        <f t="shared" si="0"/>
        <v>-3.8429621235520073</v>
      </c>
      <c r="S29" s="72">
        <f t="shared" si="1"/>
        <v>-5.4883186967362469</v>
      </c>
      <c r="U29" s="72">
        <f t="shared" si="2"/>
        <v>-0.57357643635104583</v>
      </c>
      <c r="V29" s="72">
        <f t="shared" si="3"/>
        <v>-0.81915204428899202</v>
      </c>
    </row>
    <row r="30" spans="1:22">
      <c r="A30" s="56" t="s">
        <v>74</v>
      </c>
      <c r="B30" s="58">
        <v>42396</v>
      </c>
      <c r="C30" s="59">
        <v>12</v>
      </c>
      <c r="D30" s="59">
        <v>9.6</v>
      </c>
      <c r="E30" s="59">
        <v>10.7</v>
      </c>
      <c r="F30" s="59">
        <v>9.3000000000000007</v>
      </c>
      <c r="G30" s="61">
        <v>212</v>
      </c>
      <c r="H30" s="59">
        <v>8.8000000000000007</v>
      </c>
      <c r="I30" s="59">
        <v>0</v>
      </c>
      <c r="J30" s="59">
        <v>7.8</v>
      </c>
      <c r="M30">
        <v>13</v>
      </c>
      <c r="N30">
        <v>0</v>
      </c>
      <c r="O30">
        <v>-100</v>
      </c>
      <c r="Q30" s="68"/>
      <c r="R30" s="72">
        <f t="shared" si="0"/>
        <v>-4.6632895252522024</v>
      </c>
      <c r="S30" s="72">
        <f t="shared" si="1"/>
        <v>-7.4628232461765496</v>
      </c>
      <c r="U30" s="72">
        <f t="shared" si="2"/>
        <v>-0.52991926423320479</v>
      </c>
      <c r="V30" s="72">
        <f t="shared" si="3"/>
        <v>-0.84804809615642607</v>
      </c>
    </row>
    <row r="31" spans="1:22">
      <c r="A31" s="56" t="s">
        <v>75</v>
      </c>
      <c r="B31" s="58">
        <v>42397</v>
      </c>
      <c r="C31" s="59">
        <v>10.5</v>
      </c>
      <c r="D31" s="59">
        <v>2.5</v>
      </c>
      <c r="E31" s="59">
        <v>5.8</v>
      </c>
      <c r="F31" s="59">
        <v>0</v>
      </c>
      <c r="G31" s="61">
        <v>240</v>
      </c>
      <c r="H31" s="59">
        <v>4.3</v>
      </c>
      <c r="I31" s="59">
        <v>7.5</v>
      </c>
      <c r="J31" s="59">
        <v>1.5</v>
      </c>
      <c r="M31">
        <v>13</v>
      </c>
      <c r="N31">
        <v>0</v>
      </c>
      <c r="O31">
        <v>-100</v>
      </c>
      <c r="Q31" s="68"/>
      <c r="R31" s="72">
        <f t="shared" si="0"/>
        <v>-3.723909236273085</v>
      </c>
      <c r="S31" s="72">
        <f t="shared" si="1"/>
        <v>-2.1500000000000017</v>
      </c>
      <c r="U31" s="72">
        <f t="shared" si="2"/>
        <v>-0.86602540378443837</v>
      </c>
      <c r="V31" s="72">
        <f t="shared" si="3"/>
        <v>-0.50000000000000044</v>
      </c>
    </row>
    <row r="32" spans="1:22">
      <c r="A32" s="56" t="s">
        <v>76</v>
      </c>
      <c r="B32" s="58">
        <v>42398</v>
      </c>
      <c r="C32" s="59">
        <v>10.1</v>
      </c>
      <c r="D32" s="59">
        <v>3.3</v>
      </c>
      <c r="E32" s="59">
        <v>8.1</v>
      </c>
      <c r="F32" s="59">
        <v>2.5</v>
      </c>
      <c r="G32" s="61">
        <v>216</v>
      </c>
      <c r="H32" s="59">
        <v>8.9</v>
      </c>
      <c r="I32" s="59">
        <v>0</v>
      </c>
      <c r="J32" s="59">
        <v>2</v>
      </c>
      <c r="M32">
        <v>13</v>
      </c>
      <c r="N32">
        <v>0</v>
      </c>
      <c r="O32">
        <v>-100</v>
      </c>
      <c r="Q32" s="68"/>
      <c r="R32" s="72">
        <f t="shared" si="0"/>
        <v>-5.2312887454030097</v>
      </c>
      <c r="S32" s="72">
        <f t="shared" si="1"/>
        <v>-7.2002512499370335</v>
      </c>
      <c r="U32" s="72">
        <f t="shared" si="2"/>
        <v>-0.58778525229247303</v>
      </c>
      <c r="V32" s="72">
        <f t="shared" si="3"/>
        <v>-0.80901699437494756</v>
      </c>
    </row>
    <row r="33" spans="1:22">
      <c r="A33" s="56" t="s">
        <v>77</v>
      </c>
      <c r="B33" s="58">
        <v>42399</v>
      </c>
      <c r="C33" s="59">
        <v>9</v>
      </c>
      <c r="D33" s="59">
        <v>2</v>
      </c>
      <c r="E33" s="59">
        <v>6.4</v>
      </c>
      <c r="F33" s="59">
        <v>1.2</v>
      </c>
      <c r="G33" s="61">
        <v>223</v>
      </c>
      <c r="H33" s="59">
        <v>7.5</v>
      </c>
      <c r="I33" s="59">
        <v>0.2</v>
      </c>
      <c r="J33" s="59">
        <v>18.7</v>
      </c>
      <c r="M33">
        <v>13</v>
      </c>
      <c r="N33">
        <v>0</v>
      </c>
      <c r="O33">
        <v>-100</v>
      </c>
      <c r="Q33" s="68"/>
      <c r="R33" s="72">
        <f t="shared" si="0"/>
        <v>-5.1149877004687374</v>
      </c>
      <c r="S33" s="72">
        <f t="shared" si="1"/>
        <v>-5.4851527621437794</v>
      </c>
      <c r="U33" s="72">
        <f t="shared" si="2"/>
        <v>-0.68199836006249837</v>
      </c>
      <c r="V33" s="72">
        <f t="shared" si="3"/>
        <v>-0.73135370161917057</v>
      </c>
    </row>
    <row r="34" spans="1:22">
      <c r="A34" s="56" t="s">
        <v>78</v>
      </c>
      <c r="B34" s="58">
        <v>42400</v>
      </c>
      <c r="C34" s="59">
        <v>12.4</v>
      </c>
      <c r="D34" s="59">
        <v>2.6</v>
      </c>
      <c r="E34" s="59">
        <v>7</v>
      </c>
      <c r="F34" s="59">
        <v>2</v>
      </c>
      <c r="G34" s="61">
        <v>229</v>
      </c>
      <c r="H34" s="59">
        <v>5.8</v>
      </c>
      <c r="I34" s="59">
        <v>0.4</v>
      </c>
      <c r="J34" s="59">
        <v>4.2</v>
      </c>
      <c r="M34">
        <v>13</v>
      </c>
      <c r="N34">
        <v>0</v>
      </c>
      <c r="O34">
        <v>-100</v>
      </c>
      <c r="Q34" s="68"/>
      <c r="R34" s="72">
        <f t="shared" si="0"/>
        <v>-4.3773155652920757</v>
      </c>
      <c r="S34" s="72">
        <f t="shared" si="1"/>
        <v>-3.8051423681449439</v>
      </c>
      <c r="U34" s="72">
        <f t="shared" si="2"/>
        <v>-0.75470958022277168</v>
      </c>
      <c r="V34" s="72">
        <f t="shared" si="3"/>
        <v>-0.65605902899050761</v>
      </c>
    </row>
    <row r="35" spans="1:22">
      <c r="A35" s="56" t="s">
        <v>72</v>
      </c>
      <c r="B35" s="58">
        <v>42401</v>
      </c>
      <c r="C35" s="59">
        <v>12.5</v>
      </c>
      <c r="D35" s="59">
        <v>10.5</v>
      </c>
      <c r="E35" s="59">
        <v>11.5</v>
      </c>
      <c r="F35" s="59">
        <v>10.199999999999999</v>
      </c>
      <c r="G35" s="61">
        <v>239</v>
      </c>
      <c r="H35" s="59">
        <v>9.1999999999999993</v>
      </c>
      <c r="I35" s="59">
        <v>0</v>
      </c>
      <c r="J35" s="59">
        <v>2.7</v>
      </c>
      <c r="M35">
        <v>13</v>
      </c>
      <c r="N35">
        <v>0</v>
      </c>
      <c r="O35">
        <v>-100</v>
      </c>
      <c r="Q35" s="68"/>
      <c r="R35" s="72">
        <f t="shared" si="0"/>
        <v>-7.8859391664594307</v>
      </c>
      <c r="S35" s="72">
        <f t="shared" si="1"/>
        <v>-4.7383502891725007</v>
      </c>
      <c r="U35" s="72">
        <f t="shared" si="2"/>
        <v>-0.85716730070211211</v>
      </c>
      <c r="V35" s="72">
        <f t="shared" si="3"/>
        <v>-0.51503807491005449</v>
      </c>
    </row>
    <row r="36" spans="1:22">
      <c r="A36" s="56" t="s">
        <v>73</v>
      </c>
      <c r="B36" s="58">
        <v>42402</v>
      </c>
      <c r="C36" s="59">
        <v>11.3</v>
      </c>
      <c r="D36" s="59">
        <v>3.7</v>
      </c>
      <c r="E36" s="59">
        <v>8.5</v>
      </c>
      <c r="F36" s="59">
        <v>2.5</v>
      </c>
      <c r="G36" s="61">
        <v>240</v>
      </c>
      <c r="H36" s="59">
        <v>6.6</v>
      </c>
      <c r="I36" s="59">
        <v>0.5</v>
      </c>
      <c r="J36" s="59">
        <v>3.4</v>
      </c>
      <c r="M36">
        <v>13</v>
      </c>
      <c r="N36">
        <v>0</v>
      </c>
      <c r="O36">
        <v>-100</v>
      </c>
      <c r="Q36" s="68"/>
      <c r="R36" s="72">
        <f t="shared" si="0"/>
        <v>-5.7157676649772933</v>
      </c>
      <c r="S36" s="72">
        <f t="shared" si="1"/>
        <v>-3.3000000000000029</v>
      </c>
      <c r="U36" s="72">
        <f t="shared" si="2"/>
        <v>-0.86602540378443837</v>
      </c>
      <c r="V36" s="72">
        <f t="shared" si="3"/>
        <v>-0.50000000000000044</v>
      </c>
    </row>
    <row r="37" spans="1:22">
      <c r="A37" s="56" t="s">
        <v>74</v>
      </c>
      <c r="B37" s="58">
        <v>42403</v>
      </c>
      <c r="C37" s="59">
        <v>6.8</v>
      </c>
      <c r="D37" s="59">
        <v>3</v>
      </c>
      <c r="E37" s="59">
        <v>4.3</v>
      </c>
      <c r="F37" s="59">
        <v>2.1</v>
      </c>
      <c r="G37" s="61">
        <v>251</v>
      </c>
      <c r="H37" s="59">
        <v>4.5999999999999996</v>
      </c>
      <c r="I37" s="59">
        <v>5.6</v>
      </c>
      <c r="J37" s="59">
        <v>2.4</v>
      </c>
      <c r="M37">
        <v>13</v>
      </c>
      <c r="N37">
        <v>0</v>
      </c>
      <c r="O37">
        <v>-100</v>
      </c>
      <c r="Q37" s="68"/>
      <c r="R37" s="72">
        <f t="shared" si="0"/>
        <v>-4.3493854477568572</v>
      </c>
      <c r="S37" s="72">
        <f t="shared" si="1"/>
        <v>-1.4976135105029205</v>
      </c>
      <c r="U37" s="72">
        <f t="shared" si="2"/>
        <v>-0.94551857559931685</v>
      </c>
      <c r="V37" s="72">
        <f t="shared" si="3"/>
        <v>-0.32556815445715664</v>
      </c>
    </row>
    <row r="38" spans="1:22">
      <c r="A38" s="56" t="s">
        <v>75</v>
      </c>
      <c r="B38" s="58">
        <v>42404</v>
      </c>
      <c r="C38" s="59">
        <v>9.1999999999999993</v>
      </c>
      <c r="D38" s="59">
        <v>1.2</v>
      </c>
      <c r="E38" s="59">
        <v>4.7</v>
      </c>
      <c r="F38" s="59">
        <v>-0.4</v>
      </c>
      <c r="G38" s="61">
        <v>248</v>
      </c>
      <c r="H38" s="59">
        <v>4.3</v>
      </c>
      <c r="I38" s="59">
        <v>0.7</v>
      </c>
      <c r="J38" s="59">
        <v>5.4</v>
      </c>
      <c r="M38">
        <v>13</v>
      </c>
      <c r="N38">
        <v>0</v>
      </c>
      <c r="O38">
        <v>-100</v>
      </c>
      <c r="Q38" s="68"/>
      <c r="R38" s="72">
        <f t="shared" si="0"/>
        <v>-3.9868905746371852</v>
      </c>
      <c r="S38" s="72">
        <f t="shared" si="1"/>
        <v>-1.6108083516884228</v>
      </c>
      <c r="U38" s="72">
        <f t="shared" si="2"/>
        <v>-0.92718385456678731</v>
      </c>
      <c r="V38" s="72">
        <f t="shared" si="3"/>
        <v>-0.37460659341591229</v>
      </c>
    </row>
    <row r="39" spans="1:22">
      <c r="A39" s="56" t="s">
        <v>76</v>
      </c>
      <c r="B39" s="58">
        <v>42405</v>
      </c>
      <c r="C39" s="59">
        <v>11.1</v>
      </c>
      <c r="D39" s="59">
        <v>1.2</v>
      </c>
      <c r="E39" s="59">
        <v>8.5</v>
      </c>
      <c r="F39" s="59">
        <v>-0.2</v>
      </c>
      <c r="G39" s="61">
        <v>206</v>
      </c>
      <c r="H39" s="59">
        <v>4.4000000000000004</v>
      </c>
      <c r="I39" s="59">
        <v>0</v>
      </c>
      <c r="J39" s="59">
        <v>0.6</v>
      </c>
      <c r="M39">
        <v>13</v>
      </c>
      <c r="N39">
        <v>0</v>
      </c>
      <c r="O39">
        <v>-100</v>
      </c>
      <c r="Q39" s="68"/>
      <c r="R39" s="72">
        <f t="shared" si="0"/>
        <v>-1.9288330458719394</v>
      </c>
      <c r="S39" s="72">
        <f t="shared" si="1"/>
        <v>-3.9546938037163359</v>
      </c>
      <c r="U39" s="72">
        <f t="shared" si="2"/>
        <v>-0.43837114678907707</v>
      </c>
      <c r="V39" s="72">
        <f t="shared" si="3"/>
        <v>-0.89879404629916715</v>
      </c>
    </row>
    <row r="40" spans="1:22">
      <c r="A40" s="56" t="s">
        <v>77</v>
      </c>
      <c r="B40" s="58">
        <v>42406</v>
      </c>
      <c r="C40" s="59">
        <v>11.5</v>
      </c>
      <c r="D40" s="59">
        <v>8.5</v>
      </c>
      <c r="E40" s="59">
        <v>9.8000000000000007</v>
      </c>
      <c r="F40" s="59">
        <v>7.1</v>
      </c>
      <c r="G40" s="61">
        <v>181</v>
      </c>
      <c r="H40" s="59">
        <v>5.5</v>
      </c>
      <c r="I40" s="59">
        <v>1</v>
      </c>
      <c r="J40" s="59">
        <v>0</v>
      </c>
      <c r="K40" s="57"/>
      <c r="M40">
        <v>13</v>
      </c>
      <c r="N40">
        <v>0</v>
      </c>
      <c r="O40">
        <v>-100</v>
      </c>
      <c r="Q40" s="68"/>
      <c r="R40" s="72">
        <f t="shared" si="0"/>
        <v>-9.5988235405057562E-2</v>
      </c>
      <c r="S40" s="72">
        <f t="shared" si="1"/>
        <v>-5.4991623233601521</v>
      </c>
      <c r="U40" s="72">
        <f t="shared" si="2"/>
        <v>-1.7452406437283192E-2</v>
      </c>
      <c r="V40" s="72">
        <f t="shared" si="3"/>
        <v>-0.99984769515639127</v>
      </c>
    </row>
    <row r="41" spans="1:22">
      <c r="A41" s="56" t="s">
        <v>78</v>
      </c>
      <c r="B41" s="58">
        <v>42407</v>
      </c>
      <c r="C41" s="59">
        <v>11.7</v>
      </c>
      <c r="D41" s="59">
        <v>6.5</v>
      </c>
      <c r="E41" s="59">
        <v>8.6999999999999993</v>
      </c>
      <c r="F41" s="59">
        <v>5.4</v>
      </c>
      <c r="G41" s="61">
        <v>202</v>
      </c>
      <c r="H41" s="59">
        <v>7.5</v>
      </c>
      <c r="I41" s="59">
        <v>4.2</v>
      </c>
      <c r="J41" s="59">
        <v>1.2</v>
      </c>
      <c r="M41">
        <v>13</v>
      </c>
      <c r="N41">
        <v>0</v>
      </c>
      <c r="O41">
        <v>-100</v>
      </c>
      <c r="Q41" s="68"/>
      <c r="R41" s="72">
        <f t="shared" si="0"/>
        <v>-2.8095494506193401</v>
      </c>
      <c r="S41" s="72">
        <f t="shared" si="1"/>
        <v>-6.9538789092509052</v>
      </c>
      <c r="U41" s="72">
        <f t="shared" si="2"/>
        <v>-0.37460659341591201</v>
      </c>
      <c r="V41" s="72">
        <f t="shared" si="3"/>
        <v>-0.92718385456678742</v>
      </c>
    </row>
    <row r="42" spans="1:22">
      <c r="A42" s="56" t="s">
        <v>72</v>
      </c>
      <c r="B42" s="58">
        <v>42408</v>
      </c>
      <c r="C42" s="59">
        <v>10</v>
      </c>
      <c r="D42" s="59">
        <v>6.7</v>
      </c>
      <c r="E42" s="59">
        <v>8.1999999999999993</v>
      </c>
      <c r="F42" s="59">
        <v>6.3</v>
      </c>
      <c r="G42" s="61">
        <v>219</v>
      </c>
      <c r="H42" s="59">
        <v>11.2</v>
      </c>
      <c r="I42" s="59">
        <v>3.2</v>
      </c>
      <c r="J42" s="59">
        <v>8.1</v>
      </c>
      <c r="M42">
        <v>13</v>
      </c>
      <c r="N42">
        <v>0</v>
      </c>
      <c r="O42">
        <v>-100</v>
      </c>
      <c r="Q42" s="68"/>
      <c r="R42" s="72">
        <f t="shared" si="0"/>
        <v>-7.0483883797581806</v>
      </c>
      <c r="S42" s="72">
        <f t="shared" si="1"/>
        <v>-8.7040347683180723</v>
      </c>
      <c r="U42" s="72">
        <f t="shared" si="2"/>
        <v>-0.62932039104983761</v>
      </c>
      <c r="V42" s="72">
        <f t="shared" si="3"/>
        <v>-0.77714596145697079</v>
      </c>
    </row>
    <row r="43" spans="1:22">
      <c r="A43" s="56" t="s">
        <v>73</v>
      </c>
      <c r="B43" s="58">
        <v>42409</v>
      </c>
      <c r="C43" s="59">
        <v>7.8</v>
      </c>
      <c r="D43" s="59">
        <v>1.7</v>
      </c>
      <c r="E43" s="59">
        <v>4.8</v>
      </c>
      <c r="F43" s="59">
        <v>1.4</v>
      </c>
      <c r="G43" s="61">
        <v>228</v>
      </c>
      <c r="H43" s="59">
        <v>6.5</v>
      </c>
      <c r="I43" s="59">
        <v>0</v>
      </c>
      <c r="J43" s="59">
        <v>19.3</v>
      </c>
      <c r="M43">
        <v>13</v>
      </c>
      <c r="N43">
        <v>0</v>
      </c>
      <c r="O43">
        <v>-100</v>
      </c>
      <c r="Q43" s="68"/>
      <c r="R43" s="72">
        <f t="shared" si="0"/>
        <v>-4.8304413656030611</v>
      </c>
      <c r="S43" s="72">
        <f t="shared" si="1"/>
        <v>-4.3493489413325799</v>
      </c>
      <c r="U43" s="72">
        <f t="shared" si="2"/>
        <v>-0.74314482547739402</v>
      </c>
      <c r="V43" s="72">
        <f t="shared" si="3"/>
        <v>-0.66913060635885846</v>
      </c>
    </row>
    <row r="44" spans="1:22">
      <c r="A44" s="56" t="s">
        <v>74</v>
      </c>
      <c r="B44" s="58">
        <v>42410</v>
      </c>
      <c r="C44" s="59">
        <v>8</v>
      </c>
      <c r="D44" s="59">
        <v>1.5</v>
      </c>
      <c r="E44" s="59">
        <v>4.4000000000000004</v>
      </c>
      <c r="F44" s="59">
        <v>0.6</v>
      </c>
      <c r="G44" s="61">
        <v>237</v>
      </c>
      <c r="H44" s="59">
        <v>5.6</v>
      </c>
      <c r="I44" s="59">
        <v>3.3</v>
      </c>
      <c r="J44" s="59">
        <v>4.9000000000000004</v>
      </c>
      <c r="M44">
        <v>13</v>
      </c>
      <c r="N44">
        <v>0</v>
      </c>
      <c r="O44">
        <v>-100</v>
      </c>
      <c r="Q44" s="68"/>
      <c r="R44" s="72">
        <f t="shared" si="0"/>
        <v>-4.6965551804943741</v>
      </c>
      <c r="S44" s="72">
        <f t="shared" si="1"/>
        <v>-3.0499785960841508</v>
      </c>
      <c r="U44" s="72">
        <f t="shared" si="2"/>
        <v>-0.83867056794542405</v>
      </c>
      <c r="V44" s="72">
        <f t="shared" si="3"/>
        <v>-0.54463903501502697</v>
      </c>
    </row>
    <row r="45" spans="1:22">
      <c r="A45" s="56" t="s">
        <v>75</v>
      </c>
      <c r="B45" s="58">
        <v>42411</v>
      </c>
      <c r="C45" s="59">
        <v>7.6</v>
      </c>
      <c r="D45" s="59">
        <v>-1.1000000000000001</v>
      </c>
      <c r="E45" s="59">
        <v>3.2</v>
      </c>
      <c r="F45" s="59">
        <v>-4.2</v>
      </c>
      <c r="G45" s="61">
        <v>227</v>
      </c>
      <c r="H45" s="59">
        <v>3.3</v>
      </c>
      <c r="I45" s="59">
        <v>7.1</v>
      </c>
      <c r="J45" s="59">
        <v>0</v>
      </c>
      <c r="M45">
        <v>13</v>
      </c>
      <c r="N45">
        <v>0</v>
      </c>
      <c r="O45">
        <v>-100</v>
      </c>
      <c r="Q45" s="68"/>
      <c r="R45" s="72">
        <f t="shared" si="0"/>
        <v>-2.4134672153432613</v>
      </c>
      <c r="S45" s="72">
        <f t="shared" si="1"/>
        <v>-2.2505945882062464</v>
      </c>
      <c r="U45" s="72">
        <f t="shared" si="2"/>
        <v>-0.73135370161917013</v>
      </c>
      <c r="V45" s="72">
        <f t="shared" si="3"/>
        <v>-0.68199836006249892</v>
      </c>
    </row>
    <row r="46" spans="1:22">
      <c r="A46" s="56" t="s">
        <v>76</v>
      </c>
      <c r="B46" s="58">
        <v>42412</v>
      </c>
      <c r="C46" s="59">
        <v>7.2</v>
      </c>
      <c r="D46" s="59">
        <v>-1.9</v>
      </c>
      <c r="E46" s="59">
        <v>2.9</v>
      </c>
      <c r="F46" s="59">
        <v>-4.5999999999999996</v>
      </c>
      <c r="G46" s="61">
        <v>122</v>
      </c>
      <c r="H46" s="59">
        <v>2.8</v>
      </c>
      <c r="I46" s="59">
        <v>3.4</v>
      </c>
      <c r="J46" s="59">
        <v>0</v>
      </c>
      <c r="M46">
        <v>13</v>
      </c>
      <c r="N46">
        <v>0</v>
      </c>
      <c r="O46">
        <v>-100</v>
      </c>
      <c r="Q46" s="68"/>
      <c r="R46" s="72">
        <f t="shared" si="0"/>
        <v>2.3745346692379927</v>
      </c>
      <c r="S46" s="72">
        <f t="shared" si="1"/>
        <v>-1.4837739398529732</v>
      </c>
      <c r="U46" s="72">
        <f t="shared" si="2"/>
        <v>0.84804809615642607</v>
      </c>
      <c r="V46" s="72">
        <f t="shared" si="3"/>
        <v>-0.52991926423320479</v>
      </c>
    </row>
    <row r="47" spans="1:22">
      <c r="A47" s="56" t="s">
        <v>77</v>
      </c>
      <c r="B47" s="58">
        <v>42413</v>
      </c>
      <c r="C47" s="59">
        <v>4.9000000000000004</v>
      </c>
      <c r="D47" s="59">
        <v>-1.7</v>
      </c>
      <c r="E47" s="59">
        <v>2.1</v>
      </c>
      <c r="F47" s="59">
        <v>-4.5999999999999996</v>
      </c>
      <c r="G47" s="61">
        <v>81</v>
      </c>
      <c r="H47" s="59">
        <v>3.5</v>
      </c>
      <c r="I47" s="59">
        <v>1.3</v>
      </c>
      <c r="J47" s="59">
        <v>1.8</v>
      </c>
      <c r="M47">
        <v>13</v>
      </c>
      <c r="N47">
        <v>0</v>
      </c>
      <c r="O47">
        <v>-100</v>
      </c>
      <c r="Q47" s="68"/>
      <c r="R47" s="72">
        <f t="shared" si="0"/>
        <v>3.456909192082982</v>
      </c>
      <c r="S47" s="72">
        <f t="shared" si="1"/>
        <v>0.54752062764080822</v>
      </c>
      <c r="U47" s="72">
        <f t="shared" si="2"/>
        <v>0.98768834059513777</v>
      </c>
      <c r="V47" s="72">
        <f t="shared" si="3"/>
        <v>0.15643446504023092</v>
      </c>
    </row>
    <row r="48" spans="1:22">
      <c r="A48" s="56" t="s">
        <v>78</v>
      </c>
      <c r="B48" s="58">
        <v>42414</v>
      </c>
      <c r="C48" s="59">
        <v>2.9</v>
      </c>
      <c r="D48" s="59">
        <v>0.4</v>
      </c>
      <c r="E48" s="59">
        <v>1.4</v>
      </c>
      <c r="F48" s="59">
        <v>0.2</v>
      </c>
      <c r="G48" s="61">
        <v>343</v>
      </c>
      <c r="H48" s="59">
        <v>3.2</v>
      </c>
      <c r="I48" s="59">
        <v>0</v>
      </c>
      <c r="J48" s="59">
        <v>7.1</v>
      </c>
      <c r="M48">
        <v>13</v>
      </c>
      <c r="N48">
        <v>0</v>
      </c>
      <c r="O48">
        <v>-100</v>
      </c>
      <c r="Q48" s="68"/>
      <c r="R48" s="72">
        <f t="shared" si="0"/>
        <v>-0.93558945511275615</v>
      </c>
      <c r="S48" s="72">
        <f t="shared" si="1"/>
        <v>3.0601752190817142</v>
      </c>
      <c r="U48" s="72">
        <f t="shared" si="2"/>
        <v>-0.29237170472273627</v>
      </c>
      <c r="V48" s="72">
        <f t="shared" si="3"/>
        <v>0.95630475596303566</v>
      </c>
    </row>
    <row r="49" spans="1:22">
      <c r="A49" s="56" t="s">
        <v>72</v>
      </c>
      <c r="B49" s="58">
        <v>42415</v>
      </c>
      <c r="C49" s="59">
        <v>5.9</v>
      </c>
      <c r="D49" s="59">
        <v>-3.6</v>
      </c>
      <c r="E49" s="59">
        <v>1.9</v>
      </c>
      <c r="F49" s="59">
        <v>-7.1</v>
      </c>
      <c r="G49" s="61">
        <v>1</v>
      </c>
      <c r="H49" s="59">
        <v>5.5</v>
      </c>
      <c r="I49" s="59">
        <v>5.9</v>
      </c>
      <c r="J49" s="59">
        <v>2.5</v>
      </c>
      <c r="M49">
        <v>13</v>
      </c>
      <c r="N49">
        <v>0</v>
      </c>
      <c r="O49">
        <v>-100</v>
      </c>
      <c r="Q49" s="68"/>
      <c r="R49" s="72">
        <f t="shared" si="0"/>
        <v>9.5988235405059311E-2</v>
      </c>
      <c r="S49" s="72">
        <f t="shared" si="1"/>
        <v>5.4991623233601521</v>
      </c>
      <c r="U49" s="72">
        <f t="shared" si="2"/>
        <v>1.7452406437283512E-2</v>
      </c>
      <c r="V49" s="72">
        <f t="shared" si="3"/>
        <v>0.99984769515639127</v>
      </c>
    </row>
    <row r="50" spans="1:22">
      <c r="A50" s="56" t="s">
        <v>73</v>
      </c>
      <c r="B50" s="58">
        <v>42416</v>
      </c>
      <c r="C50" s="59">
        <v>5.5</v>
      </c>
      <c r="D50" s="59">
        <v>-6</v>
      </c>
      <c r="E50" s="59">
        <v>-0.2</v>
      </c>
      <c r="F50" s="59">
        <v>-9.5</v>
      </c>
      <c r="G50" s="61">
        <v>87</v>
      </c>
      <c r="H50" s="59">
        <v>1.2</v>
      </c>
      <c r="I50" s="59">
        <v>9.1</v>
      </c>
      <c r="J50" s="59">
        <v>0</v>
      </c>
      <c r="M50">
        <v>13</v>
      </c>
      <c r="N50">
        <v>0</v>
      </c>
      <c r="O50">
        <v>-100</v>
      </c>
      <c r="Q50" s="68"/>
      <c r="R50" s="72">
        <f t="shared" si="0"/>
        <v>1.1983554417054885</v>
      </c>
      <c r="S50" s="72">
        <f t="shared" si="1"/>
        <v>6.2803147491532763E-2</v>
      </c>
      <c r="U50" s="72">
        <f t="shared" si="2"/>
        <v>0.99862953475457383</v>
      </c>
      <c r="V50" s="72">
        <f t="shared" si="3"/>
        <v>5.2335956242943966E-2</v>
      </c>
    </row>
    <row r="51" spans="1:22">
      <c r="A51" s="56" t="s">
        <v>74</v>
      </c>
      <c r="B51" s="58">
        <v>42417</v>
      </c>
      <c r="C51" s="59">
        <v>5.4</v>
      </c>
      <c r="D51" s="59">
        <v>-5.7</v>
      </c>
      <c r="E51" s="59">
        <v>-0.3</v>
      </c>
      <c r="F51" s="59">
        <v>-9.5</v>
      </c>
      <c r="G51" s="61">
        <v>133</v>
      </c>
      <c r="H51" s="59">
        <v>1.5</v>
      </c>
      <c r="I51" s="59">
        <v>9.1</v>
      </c>
      <c r="J51" s="59">
        <v>0</v>
      </c>
      <c r="M51">
        <v>13</v>
      </c>
      <c r="N51">
        <v>0</v>
      </c>
      <c r="O51">
        <v>-100</v>
      </c>
      <c r="Q51" s="68"/>
      <c r="R51" s="72">
        <f t="shared" si="0"/>
        <v>1.0970305524287558</v>
      </c>
      <c r="S51" s="72">
        <f t="shared" si="1"/>
        <v>-1.0229975400937477</v>
      </c>
      <c r="U51" s="72">
        <f t="shared" si="2"/>
        <v>0.73135370161917057</v>
      </c>
      <c r="V51" s="72">
        <f t="shared" si="3"/>
        <v>-0.68199836006249837</v>
      </c>
    </row>
    <row r="52" spans="1:22">
      <c r="A52" s="56" t="s">
        <v>75</v>
      </c>
      <c r="B52" s="58">
        <v>42418</v>
      </c>
      <c r="C52" s="59">
        <v>5.8</v>
      </c>
      <c r="D52" s="59">
        <v>-1.1000000000000001</v>
      </c>
      <c r="E52" s="59">
        <v>2.2000000000000002</v>
      </c>
      <c r="F52" s="59">
        <v>-2.8</v>
      </c>
      <c r="G52" s="61">
        <v>198</v>
      </c>
      <c r="H52" s="59">
        <v>2.7</v>
      </c>
      <c r="I52" s="59">
        <v>5.0999999999999996</v>
      </c>
      <c r="J52" s="59">
        <v>0.1</v>
      </c>
      <c r="M52">
        <v>13</v>
      </c>
      <c r="N52">
        <v>0</v>
      </c>
      <c r="O52">
        <v>-100</v>
      </c>
      <c r="Q52" s="68"/>
      <c r="R52" s="72">
        <f t="shared" si="0"/>
        <v>-0.83434588481235894</v>
      </c>
      <c r="S52" s="72">
        <f t="shared" si="1"/>
        <v>-2.5678525939969146</v>
      </c>
      <c r="U52" s="72">
        <f t="shared" si="2"/>
        <v>-0.30901699437494773</v>
      </c>
      <c r="V52" s="72">
        <f t="shared" si="3"/>
        <v>-0.95105651629515353</v>
      </c>
    </row>
    <row r="53" spans="1:22">
      <c r="A53" s="56" t="s">
        <v>76</v>
      </c>
      <c r="B53" s="58">
        <v>42419</v>
      </c>
      <c r="C53" s="59">
        <v>8.6</v>
      </c>
      <c r="D53" s="59">
        <v>0.4</v>
      </c>
      <c r="E53" s="59">
        <v>3.8</v>
      </c>
      <c r="F53" s="59">
        <v>0.3</v>
      </c>
      <c r="G53" s="61">
        <v>205</v>
      </c>
      <c r="H53" s="59">
        <v>3.4</v>
      </c>
      <c r="I53" s="59">
        <v>5.8</v>
      </c>
      <c r="J53" s="59">
        <v>1.1000000000000001</v>
      </c>
      <c r="M53">
        <v>13</v>
      </c>
      <c r="N53">
        <v>0</v>
      </c>
      <c r="O53">
        <v>-100</v>
      </c>
      <c r="Q53" s="68"/>
      <c r="R53" s="72">
        <f t="shared" si="0"/>
        <v>-1.4369020899183775</v>
      </c>
      <c r="S53" s="72">
        <f t="shared" si="1"/>
        <v>-3.0814464759246101</v>
      </c>
      <c r="U53" s="72">
        <f t="shared" si="2"/>
        <v>-0.42261826174069927</v>
      </c>
      <c r="V53" s="72">
        <f t="shared" si="3"/>
        <v>-0.90630778703665005</v>
      </c>
    </row>
    <row r="54" spans="1:22">
      <c r="A54" s="56" t="s">
        <v>77</v>
      </c>
      <c r="B54" s="58">
        <v>42420</v>
      </c>
      <c r="C54" s="59">
        <v>11.2</v>
      </c>
      <c r="D54" s="59">
        <v>5.3</v>
      </c>
      <c r="E54" s="59">
        <v>8.3000000000000007</v>
      </c>
      <c r="F54" s="59">
        <v>4.7</v>
      </c>
      <c r="G54" s="61">
        <v>228</v>
      </c>
      <c r="H54" s="59">
        <v>7.8</v>
      </c>
      <c r="I54" s="59">
        <v>0</v>
      </c>
      <c r="J54" s="59">
        <v>12</v>
      </c>
      <c r="M54">
        <v>13</v>
      </c>
      <c r="N54">
        <v>0</v>
      </c>
      <c r="O54">
        <v>-100</v>
      </c>
      <c r="Q54" s="68"/>
      <c r="R54" s="72">
        <f t="shared" si="0"/>
        <v>-5.7965296387236735</v>
      </c>
      <c r="S54" s="72">
        <f t="shared" si="1"/>
        <v>-5.2192187295990955</v>
      </c>
      <c r="U54" s="72">
        <f t="shared" si="2"/>
        <v>-0.74314482547739402</v>
      </c>
      <c r="V54" s="72">
        <f t="shared" si="3"/>
        <v>-0.66913060635885846</v>
      </c>
    </row>
    <row r="55" spans="1:22">
      <c r="A55" s="56" t="s">
        <v>78</v>
      </c>
      <c r="B55" s="58">
        <v>42421</v>
      </c>
      <c r="C55" s="59">
        <v>12.9</v>
      </c>
      <c r="D55" s="59">
        <v>10.6</v>
      </c>
      <c r="E55" s="59">
        <v>11.7</v>
      </c>
      <c r="F55" s="59">
        <v>10.4</v>
      </c>
      <c r="G55" s="61">
        <v>238</v>
      </c>
      <c r="H55" s="59">
        <v>10</v>
      </c>
      <c r="I55" s="59">
        <v>0</v>
      </c>
      <c r="J55" s="59">
        <v>0.9</v>
      </c>
      <c r="M55">
        <v>13</v>
      </c>
      <c r="N55">
        <v>0</v>
      </c>
      <c r="O55">
        <v>-100</v>
      </c>
      <c r="Q55" s="68"/>
      <c r="R55" s="72">
        <f t="shared" si="0"/>
        <v>-8.4804809615642593</v>
      </c>
      <c r="S55" s="72">
        <f t="shared" si="1"/>
        <v>-5.2991926423320503</v>
      </c>
      <c r="U55" s="72">
        <f t="shared" si="2"/>
        <v>-0.84804809615642596</v>
      </c>
      <c r="V55" s="72">
        <f t="shared" si="3"/>
        <v>-0.52991926423320501</v>
      </c>
    </row>
    <row r="56" spans="1:22">
      <c r="A56" s="56" t="s">
        <v>72</v>
      </c>
      <c r="B56" s="58">
        <v>42422</v>
      </c>
      <c r="C56" s="59">
        <v>11.7</v>
      </c>
      <c r="D56" s="59">
        <v>3.6</v>
      </c>
      <c r="E56" s="59">
        <v>6.7</v>
      </c>
      <c r="F56" s="59">
        <v>3.4</v>
      </c>
      <c r="G56" s="61">
        <v>245</v>
      </c>
      <c r="H56" s="59">
        <v>5.2</v>
      </c>
      <c r="I56" s="59">
        <v>0</v>
      </c>
      <c r="J56" s="59">
        <v>18.3</v>
      </c>
      <c r="M56">
        <v>13</v>
      </c>
      <c r="N56">
        <v>0</v>
      </c>
      <c r="O56">
        <v>-100</v>
      </c>
      <c r="Q56" s="68"/>
      <c r="R56" s="72">
        <f t="shared" si="0"/>
        <v>-4.7128004925905786</v>
      </c>
      <c r="S56" s="72">
        <f t="shared" si="1"/>
        <v>-2.1976149610516398</v>
      </c>
      <c r="U56" s="72">
        <f t="shared" si="2"/>
        <v>-0.90630778703664971</v>
      </c>
      <c r="V56" s="72">
        <f t="shared" si="3"/>
        <v>-0.42261826174069994</v>
      </c>
    </row>
    <row r="57" spans="1:22">
      <c r="A57" s="56" t="s">
        <v>73</v>
      </c>
      <c r="B57" s="58">
        <v>42423</v>
      </c>
      <c r="C57" s="59">
        <v>8.3000000000000007</v>
      </c>
      <c r="D57" s="59">
        <v>-0.5</v>
      </c>
      <c r="E57" s="59">
        <v>3.8</v>
      </c>
      <c r="F57" s="59">
        <v>-2.9</v>
      </c>
      <c r="G57" s="61">
        <v>257</v>
      </c>
      <c r="H57" s="59">
        <v>3</v>
      </c>
      <c r="I57" s="59">
        <v>3.7</v>
      </c>
      <c r="J57" s="59">
        <v>3.1</v>
      </c>
      <c r="M57">
        <v>13</v>
      </c>
      <c r="N57">
        <v>0</v>
      </c>
      <c r="O57">
        <v>-100</v>
      </c>
      <c r="Q57" s="68"/>
      <c r="R57" s="72">
        <f t="shared" si="0"/>
        <v>-2.9231101943557052</v>
      </c>
      <c r="S57" s="72">
        <f t="shared" si="1"/>
        <v>-0.6748531630315957</v>
      </c>
      <c r="U57" s="72">
        <f t="shared" si="2"/>
        <v>-0.97437006478523513</v>
      </c>
      <c r="V57" s="72">
        <f t="shared" si="3"/>
        <v>-0.22495105434386525</v>
      </c>
    </row>
    <row r="58" spans="1:22">
      <c r="A58" s="56" t="s">
        <v>74</v>
      </c>
      <c r="B58" s="58">
        <v>42424</v>
      </c>
      <c r="C58" s="59">
        <v>7.3</v>
      </c>
      <c r="D58" s="59">
        <v>-4.4000000000000004</v>
      </c>
      <c r="E58" s="59">
        <v>1.3</v>
      </c>
      <c r="F58" s="59">
        <v>-7.8</v>
      </c>
      <c r="G58" s="61">
        <v>261</v>
      </c>
      <c r="H58" s="59">
        <v>1.8</v>
      </c>
      <c r="I58" s="59">
        <v>6.4</v>
      </c>
      <c r="J58" s="59">
        <v>0</v>
      </c>
      <c r="M58">
        <v>13</v>
      </c>
      <c r="N58">
        <v>0</v>
      </c>
      <c r="O58">
        <v>-100</v>
      </c>
      <c r="Q58" s="68"/>
      <c r="R58" s="72">
        <f t="shared" si="0"/>
        <v>-1.7778390130712478</v>
      </c>
      <c r="S58" s="72">
        <f t="shared" si="1"/>
        <v>-0.28158203707241586</v>
      </c>
      <c r="U58" s="72">
        <f t="shared" si="2"/>
        <v>-0.98768834059513766</v>
      </c>
      <c r="V58" s="72">
        <f t="shared" si="3"/>
        <v>-0.15643446504023104</v>
      </c>
    </row>
    <row r="59" spans="1:22">
      <c r="A59" s="56" t="s">
        <v>75</v>
      </c>
      <c r="B59" s="58">
        <v>42425</v>
      </c>
      <c r="C59" s="59">
        <v>5.4</v>
      </c>
      <c r="D59" s="59">
        <v>-4.3</v>
      </c>
      <c r="E59" s="59">
        <v>0.4</v>
      </c>
      <c r="F59" s="59">
        <v>-8.4</v>
      </c>
      <c r="G59" s="61">
        <v>251</v>
      </c>
      <c r="H59" s="59">
        <v>2.4</v>
      </c>
      <c r="I59" s="59">
        <v>3.1</v>
      </c>
      <c r="J59" s="59">
        <v>0.1</v>
      </c>
      <c r="M59">
        <v>13</v>
      </c>
      <c r="N59">
        <v>0</v>
      </c>
      <c r="O59">
        <v>-100</v>
      </c>
      <c r="Q59" s="68"/>
      <c r="R59" s="72">
        <f t="shared" si="0"/>
        <v>-2.2692445814383602</v>
      </c>
      <c r="S59" s="72">
        <f t="shared" si="1"/>
        <v>-0.78136357069717588</v>
      </c>
      <c r="U59" s="72">
        <f t="shared" si="2"/>
        <v>-0.94551857559931685</v>
      </c>
      <c r="V59" s="72">
        <f t="shared" si="3"/>
        <v>-0.32556815445715664</v>
      </c>
    </row>
    <row r="60" spans="1:22">
      <c r="A60" s="56" t="s">
        <v>76</v>
      </c>
      <c r="B60" s="58">
        <v>42426</v>
      </c>
      <c r="C60" s="59">
        <v>5.4</v>
      </c>
      <c r="D60" s="59">
        <v>-1.3</v>
      </c>
      <c r="E60" s="59">
        <v>2.6</v>
      </c>
      <c r="F60" s="59">
        <v>-3.6</v>
      </c>
      <c r="G60" s="61">
        <v>142</v>
      </c>
      <c r="H60" s="59">
        <v>2</v>
      </c>
      <c r="I60" s="59">
        <v>1.3</v>
      </c>
      <c r="J60" s="59">
        <v>0</v>
      </c>
      <c r="M60">
        <v>13</v>
      </c>
      <c r="N60">
        <v>0</v>
      </c>
      <c r="O60">
        <v>-100</v>
      </c>
      <c r="Q60" s="68"/>
      <c r="R60" s="72">
        <f t="shared" si="0"/>
        <v>1.2313229506513168</v>
      </c>
      <c r="S60" s="72">
        <f t="shared" si="1"/>
        <v>-1.5760215072134438</v>
      </c>
      <c r="U60" s="72">
        <f t="shared" si="2"/>
        <v>0.6156614753256584</v>
      </c>
      <c r="V60" s="72">
        <f t="shared" si="3"/>
        <v>-0.7880107536067219</v>
      </c>
    </row>
    <row r="61" spans="1:22">
      <c r="A61" s="56" t="s">
        <v>77</v>
      </c>
      <c r="B61" s="58">
        <v>42427</v>
      </c>
      <c r="C61" s="59">
        <v>7</v>
      </c>
      <c r="D61" s="59">
        <v>-2.1</v>
      </c>
      <c r="E61" s="59">
        <v>2.8</v>
      </c>
      <c r="F61" s="59">
        <v>-3.7</v>
      </c>
      <c r="G61" s="61">
        <v>50</v>
      </c>
      <c r="H61" s="59">
        <v>4.8</v>
      </c>
      <c r="I61" s="59">
        <v>9.6999999999999993</v>
      </c>
      <c r="J61" s="59">
        <v>0</v>
      </c>
      <c r="M61">
        <v>13</v>
      </c>
      <c r="N61">
        <v>0</v>
      </c>
      <c r="O61">
        <v>-100</v>
      </c>
      <c r="Q61" s="68"/>
      <c r="R61" s="72">
        <f t="shared" si="0"/>
        <v>3.6770133269710943</v>
      </c>
      <c r="S61" s="72">
        <f t="shared" si="1"/>
        <v>3.0853805264953889</v>
      </c>
      <c r="U61" s="72">
        <f t="shared" si="2"/>
        <v>0.76604444311897801</v>
      </c>
      <c r="V61" s="72">
        <f t="shared" si="3"/>
        <v>0.64278760968653936</v>
      </c>
    </row>
    <row r="62" spans="1:22">
      <c r="A62" s="56" t="s">
        <v>78</v>
      </c>
      <c r="B62" s="58">
        <v>42428</v>
      </c>
      <c r="C62" s="59">
        <v>7</v>
      </c>
      <c r="D62" s="59">
        <v>-2.1</v>
      </c>
      <c r="E62" s="59">
        <v>2.2000000000000002</v>
      </c>
      <c r="F62" s="59">
        <v>-3.5</v>
      </c>
      <c r="G62" s="61">
        <v>35</v>
      </c>
      <c r="H62" s="59">
        <v>5.9</v>
      </c>
      <c r="I62" s="59">
        <v>9</v>
      </c>
      <c r="J62" s="59">
        <v>0</v>
      </c>
      <c r="M62">
        <v>13</v>
      </c>
      <c r="N62">
        <v>0</v>
      </c>
      <c r="O62">
        <v>-100</v>
      </c>
      <c r="Q62" s="68"/>
      <c r="R62" s="72">
        <f t="shared" si="0"/>
        <v>3.3841009744711719</v>
      </c>
      <c r="S62" s="72">
        <f t="shared" si="1"/>
        <v>4.8329970613050515</v>
      </c>
      <c r="U62" s="72">
        <f t="shared" si="2"/>
        <v>0.57357643635104605</v>
      </c>
      <c r="V62" s="72">
        <f t="shared" si="3"/>
        <v>0.8191520442889918</v>
      </c>
    </row>
    <row r="63" spans="1:22">
      <c r="A63" s="56" t="s">
        <v>72</v>
      </c>
      <c r="B63" s="58">
        <v>42429</v>
      </c>
      <c r="C63" s="59">
        <v>6.9</v>
      </c>
      <c r="D63" s="59">
        <v>-4.5</v>
      </c>
      <c r="E63" s="59">
        <v>1.4</v>
      </c>
      <c r="F63" s="59">
        <v>-9.6999999999999993</v>
      </c>
      <c r="G63" s="61">
        <v>24</v>
      </c>
      <c r="H63" s="59">
        <v>4.0999999999999996</v>
      </c>
      <c r="I63" s="59">
        <v>9.9</v>
      </c>
      <c r="J63" s="59">
        <v>0</v>
      </c>
      <c r="M63">
        <v>13</v>
      </c>
      <c r="N63">
        <v>0</v>
      </c>
      <c r="O63">
        <v>-100</v>
      </c>
      <c r="Q63" s="68"/>
      <c r="R63" s="72">
        <f t="shared" si="0"/>
        <v>1.6676202366107804</v>
      </c>
      <c r="S63" s="72">
        <f t="shared" si="1"/>
        <v>3.7455363763346634</v>
      </c>
      <c r="U63" s="72">
        <f t="shared" si="2"/>
        <v>0.40673664307580015</v>
      </c>
      <c r="V63" s="72">
        <f t="shared" si="3"/>
        <v>0.91354545764260087</v>
      </c>
    </row>
    <row r="64" spans="1:22">
      <c r="A64" s="56" t="s">
        <v>73</v>
      </c>
      <c r="B64" s="58">
        <v>42430</v>
      </c>
      <c r="C64" s="59">
        <v>7.8</v>
      </c>
      <c r="D64" s="59">
        <v>-5.8</v>
      </c>
      <c r="E64" s="59">
        <v>1.5</v>
      </c>
      <c r="F64" s="59">
        <v>-10.9</v>
      </c>
      <c r="G64" s="61">
        <v>191</v>
      </c>
      <c r="H64" s="59">
        <v>4.5</v>
      </c>
      <c r="I64" s="59">
        <v>0.2</v>
      </c>
      <c r="J64" s="59">
        <v>3.9</v>
      </c>
      <c r="M64">
        <v>13</v>
      </c>
      <c r="N64">
        <v>0</v>
      </c>
      <c r="O64">
        <v>-100</v>
      </c>
      <c r="Q64" s="68"/>
      <c r="R64" s="72">
        <f t="shared" si="0"/>
        <v>-0.8586404791944513</v>
      </c>
      <c r="S64" s="72">
        <f t="shared" si="1"/>
        <v>-4.4173223255144878</v>
      </c>
      <c r="U64" s="72">
        <f t="shared" si="2"/>
        <v>-0.19080899537654472</v>
      </c>
      <c r="V64" s="72">
        <f t="shared" si="3"/>
        <v>-0.98162718344766398</v>
      </c>
    </row>
    <row r="65" spans="1:22">
      <c r="A65" s="56" t="s">
        <v>74</v>
      </c>
      <c r="B65" s="58">
        <v>42431</v>
      </c>
      <c r="C65" s="59">
        <v>9</v>
      </c>
      <c r="D65" s="59">
        <v>2.2000000000000002</v>
      </c>
      <c r="E65" s="59">
        <v>5.7</v>
      </c>
      <c r="F65" s="59">
        <v>1.5</v>
      </c>
      <c r="G65" s="61">
        <v>235</v>
      </c>
      <c r="H65" s="59">
        <v>6.6</v>
      </c>
      <c r="I65" s="59">
        <v>4.5</v>
      </c>
      <c r="J65" s="59">
        <v>11.7</v>
      </c>
      <c r="M65">
        <v>13</v>
      </c>
      <c r="N65">
        <v>0</v>
      </c>
      <c r="O65">
        <v>-100</v>
      </c>
      <c r="Q65" s="68"/>
      <c r="R65" s="72">
        <f t="shared" si="0"/>
        <v>-5.4064034923073443</v>
      </c>
      <c r="S65" s="72">
        <f t="shared" si="1"/>
        <v>-3.785604479916906</v>
      </c>
      <c r="U65" s="72">
        <f t="shared" si="2"/>
        <v>-0.81915204428899158</v>
      </c>
      <c r="V65" s="72">
        <f t="shared" si="3"/>
        <v>-0.57357643635104638</v>
      </c>
    </row>
    <row r="66" spans="1:22">
      <c r="A66" s="56" t="s">
        <v>75</v>
      </c>
      <c r="B66" s="58">
        <v>42432</v>
      </c>
      <c r="C66" s="59">
        <v>8.4</v>
      </c>
      <c r="D66" s="59">
        <v>-1.7</v>
      </c>
      <c r="E66" s="59">
        <v>3.3</v>
      </c>
      <c r="F66" s="59">
        <v>-6.4</v>
      </c>
      <c r="G66" s="61">
        <v>250</v>
      </c>
      <c r="H66" s="59">
        <v>2.9</v>
      </c>
      <c r="I66" s="59">
        <v>5.3</v>
      </c>
      <c r="J66" s="59">
        <v>0</v>
      </c>
      <c r="M66">
        <v>13</v>
      </c>
      <c r="N66">
        <v>0</v>
      </c>
      <c r="O66">
        <v>-100</v>
      </c>
      <c r="Q66" s="68"/>
      <c r="R66" s="72">
        <f t="shared" si="0"/>
        <v>-2.7251086002791336</v>
      </c>
      <c r="S66" s="72">
        <f t="shared" si="1"/>
        <v>-0.99185841564444122</v>
      </c>
      <c r="U66" s="72">
        <f t="shared" si="2"/>
        <v>-0.93969262078590821</v>
      </c>
      <c r="V66" s="72">
        <f t="shared" si="3"/>
        <v>-0.34202014332566938</v>
      </c>
    </row>
    <row r="67" spans="1:22">
      <c r="A67" s="56" t="s">
        <v>76</v>
      </c>
      <c r="B67" s="58">
        <v>42433</v>
      </c>
      <c r="C67" s="59">
        <v>5.5</v>
      </c>
      <c r="D67" s="59">
        <v>-2.5</v>
      </c>
      <c r="E67" s="59">
        <v>2</v>
      </c>
      <c r="F67" s="59">
        <v>-4.8</v>
      </c>
      <c r="G67" s="61">
        <v>153</v>
      </c>
      <c r="H67" s="59">
        <v>3.3</v>
      </c>
      <c r="I67" s="59">
        <v>1</v>
      </c>
      <c r="J67" s="59">
        <v>13.6</v>
      </c>
      <c r="M67">
        <v>13</v>
      </c>
      <c r="N67">
        <v>0</v>
      </c>
      <c r="O67">
        <v>-100</v>
      </c>
      <c r="Q67" s="68"/>
      <c r="R67" s="72">
        <f t="shared" si="0"/>
        <v>1.4981686491405046</v>
      </c>
      <c r="S67" s="72">
        <f t="shared" si="1"/>
        <v>-2.9403215298216137</v>
      </c>
      <c r="U67" s="72">
        <f t="shared" si="2"/>
        <v>0.45399049973954686</v>
      </c>
      <c r="V67" s="72">
        <f t="shared" si="3"/>
        <v>-0.89100652418836779</v>
      </c>
    </row>
    <row r="68" spans="1:22">
      <c r="A68" s="56" t="s">
        <v>77</v>
      </c>
      <c r="B68" s="58">
        <v>42434</v>
      </c>
      <c r="C68" s="59">
        <v>7.1</v>
      </c>
      <c r="D68" s="59">
        <v>-4.5</v>
      </c>
      <c r="E68" s="59">
        <v>0.9</v>
      </c>
      <c r="F68" s="59">
        <v>-7.4</v>
      </c>
      <c r="G68" s="61">
        <v>325</v>
      </c>
      <c r="H68" s="59">
        <v>0.9</v>
      </c>
      <c r="I68" s="59">
        <v>3</v>
      </c>
      <c r="J68" s="59">
        <v>0</v>
      </c>
      <c r="M68">
        <v>13</v>
      </c>
      <c r="N68">
        <v>0</v>
      </c>
      <c r="O68">
        <v>-100</v>
      </c>
      <c r="Q68" s="68"/>
      <c r="R68" s="72">
        <f t="shared" si="0"/>
        <v>-0.51621879271594184</v>
      </c>
      <c r="S68" s="72">
        <f t="shared" si="1"/>
        <v>0.73723683986009247</v>
      </c>
      <c r="U68" s="72">
        <f t="shared" si="2"/>
        <v>-0.57357643635104649</v>
      </c>
      <c r="V68" s="72">
        <f t="shared" si="3"/>
        <v>0.81915204428899158</v>
      </c>
    </row>
    <row r="69" spans="1:22">
      <c r="A69" s="56" t="s">
        <v>78</v>
      </c>
      <c r="B69" s="58">
        <v>42435</v>
      </c>
      <c r="C69" s="59">
        <v>7.2</v>
      </c>
      <c r="D69" s="59">
        <v>0.2</v>
      </c>
      <c r="E69" s="59">
        <v>2.5</v>
      </c>
      <c r="F69" s="59">
        <v>-1.6</v>
      </c>
      <c r="G69" s="61">
        <v>261</v>
      </c>
      <c r="H69" s="59">
        <v>1.7</v>
      </c>
      <c r="I69" s="59">
        <v>2.2999999999999998</v>
      </c>
      <c r="J69" s="59">
        <v>3.3</v>
      </c>
      <c r="M69">
        <v>13</v>
      </c>
      <c r="N69">
        <v>0</v>
      </c>
      <c r="O69">
        <v>-100</v>
      </c>
      <c r="Q69" s="68"/>
      <c r="R69" s="72">
        <f t="shared" ref="R69:R132" si="4">H69*SIN(G69*PI()/180)</f>
        <v>-1.6790701790117339</v>
      </c>
      <c r="S69" s="72">
        <f t="shared" ref="S69:S132" si="5">H69*COS(G69*PI()/180)</f>
        <v>-0.26593859056839275</v>
      </c>
      <c r="U69" s="72">
        <f t="shared" ref="U69:U132" si="6">SIN(G69*PI()/180)</f>
        <v>-0.98768834059513766</v>
      </c>
      <c r="V69" s="72">
        <f t="shared" ref="V69:V132" si="7">COS(G69*PI()/180)</f>
        <v>-0.15643446504023104</v>
      </c>
    </row>
    <row r="70" spans="1:22">
      <c r="A70" s="56" t="s">
        <v>72</v>
      </c>
      <c r="B70" s="58">
        <v>42436</v>
      </c>
      <c r="C70" s="59">
        <v>7.2</v>
      </c>
      <c r="D70" s="59">
        <v>-3.1</v>
      </c>
      <c r="E70" s="59">
        <v>2.1</v>
      </c>
      <c r="F70" s="59">
        <v>-6.8</v>
      </c>
      <c r="G70" s="61">
        <v>254</v>
      </c>
      <c r="H70" s="59">
        <v>1.4</v>
      </c>
      <c r="I70" s="59">
        <v>3.1</v>
      </c>
      <c r="J70" s="59">
        <v>0.3</v>
      </c>
      <c r="M70">
        <v>13</v>
      </c>
      <c r="N70">
        <v>0</v>
      </c>
      <c r="O70">
        <v>-100</v>
      </c>
      <c r="Q70" s="68"/>
      <c r="R70" s="72">
        <f t="shared" si="4"/>
        <v>-1.3457663743136465</v>
      </c>
      <c r="S70" s="72">
        <f t="shared" si="5"/>
        <v>-0.38589229814379844</v>
      </c>
      <c r="U70" s="72">
        <f t="shared" si="6"/>
        <v>-0.96126169593831901</v>
      </c>
      <c r="V70" s="72">
        <f t="shared" si="7"/>
        <v>-0.27563735581699889</v>
      </c>
    </row>
    <row r="71" spans="1:22">
      <c r="A71" s="56" t="s">
        <v>73</v>
      </c>
      <c r="B71" s="58">
        <v>42437</v>
      </c>
      <c r="C71" s="59">
        <v>7.2</v>
      </c>
      <c r="D71" s="59">
        <v>-3.6</v>
      </c>
      <c r="E71" s="59">
        <v>2.5</v>
      </c>
      <c r="F71" s="59">
        <v>-7.2</v>
      </c>
      <c r="G71" s="61">
        <v>202</v>
      </c>
      <c r="H71" s="59">
        <v>3</v>
      </c>
      <c r="I71" s="59">
        <v>3.5</v>
      </c>
      <c r="J71" s="59">
        <v>0.4</v>
      </c>
      <c r="M71">
        <v>13</v>
      </c>
      <c r="N71">
        <v>0</v>
      </c>
      <c r="O71">
        <v>-100</v>
      </c>
      <c r="Q71" s="68"/>
      <c r="R71" s="72">
        <f t="shared" si="4"/>
        <v>-1.1238197802477361</v>
      </c>
      <c r="S71" s="72">
        <f t="shared" si="5"/>
        <v>-2.7815515637003623</v>
      </c>
      <c r="U71" s="72">
        <f t="shared" si="6"/>
        <v>-0.37460659341591201</v>
      </c>
      <c r="V71" s="72">
        <f t="shared" si="7"/>
        <v>-0.92718385456678742</v>
      </c>
    </row>
    <row r="72" spans="1:22">
      <c r="A72" s="56" t="s">
        <v>74</v>
      </c>
      <c r="B72" s="58">
        <v>42438</v>
      </c>
      <c r="C72" s="59">
        <v>9.3000000000000007</v>
      </c>
      <c r="D72" s="59">
        <v>2.1</v>
      </c>
      <c r="E72" s="59">
        <v>5.0999999999999996</v>
      </c>
      <c r="F72" s="59">
        <v>0.9</v>
      </c>
      <c r="G72" s="61">
        <v>135</v>
      </c>
      <c r="H72" s="59">
        <v>5.3</v>
      </c>
      <c r="I72" s="59">
        <v>3.6</v>
      </c>
      <c r="J72" s="59">
        <v>0</v>
      </c>
      <c r="M72">
        <v>13</v>
      </c>
      <c r="N72">
        <v>0</v>
      </c>
      <c r="O72">
        <v>-100</v>
      </c>
      <c r="Q72" s="68"/>
      <c r="R72" s="72">
        <f t="shared" si="4"/>
        <v>3.747665940288702</v>
      </c>
      <c r="S72" s="72">
        <f t="shared" si="5"/>
        <v>-3.7476659402887016</v>
      </c>
      <c r="U72" s="72">
        <f t="shared" si="6"/>
        <v>0.70710678118654757</v>
      </c>
      <c r="V72" s="72">
        <f t="shared" si="7"/>
        <v>-0.70710678118654746</v>
      </c>
    </row>
    <row r="73" spans="1:22">
      <c r="A73" s="56" t="s">
        <v>75</v>
      </c>
      <c r="B73" s="58">
        <v>42439</v>
      </c>
      <c r="C73" s="59">
        <v>10</v>
      </c>
      <c r="D73" s="59">
        <v>-3.2</v>
      </c>
      <c r="E73" s="59">
        <v>4.5999999999999996</v>
      </c>
      <c r="F73" s="59">
        <v>-6.8</v>
      </c>
      <c r="G73" s="61">
        <v>57</v>
      </c>
      <c r="H73" s="59">
        <v>3</v>
      </c>
      <c r="I73" s="59">
        <v>10.3</v>
      </c>
      <c r="J73" s="59">
        <v>0</v>
      </c>
      <c r="M73">
        <v>13</v>
      </c>
      <c r="N73">
        <v>0</v>
      </c>
      <c r="O73">
        <v>-100</v>
      </c>
      <c r="Q73" s="68"/>
      <c r="R73" s="72">
        <f t="shared" si="4"/>
        <v>2.5160117038362717</v>
      </c>
      <c r="S73" s="72">
        <f t="shared" si="5"/>
        <v>1.6339171050450816</v>
      </c>
      <c r="U73" s="72">
        <f t="shared" si="6"/>
        <v>0.83867056794542394</v>
      </c>
      <c r="V73" s="72">
        <f t="shared" si="7"/>
        <v>0.5446390350150272</v>
      </c>
    </row>
    <row r="74" spans="1:22">
      <c r="A74" s="56" t="s">
        <v>76</v>
      </c>
      <c r="B74" s="58">
        <v>42440</v>
      </c>
      <c r="C74" s="59">
        <v>9.6999999999999993</v>
      </c>
      <c r="D74" s="59">
        <v>-0.9</v>
      </c>
      <c r="E74" s="59">
        <v>4.5</v>
      </c>
      <c r="F74" s="59">
        <v>-4.2</v>
      </c>
      <c r="G74" s="61">
        <v>54</v>
      </c>
      <c r="H74" s="59">
        <v>3.6</v>
      </c>
      <c r="I74" s="59">
        <v>9.5</v>
      </c>
      <c r="J74" s="59">
        <v>0</v>
      </c>
      <c r="M74">
        <v>13</v>
      </c>
      <c r="N74">
        <v>0</v>
      </c>
      <c r="O74">
        <v>-100</v>
      </c>
      <c r="Q74" s="68"/>
      <c r="R74" s="72">
        <f t="shared" si="4"/>
        <v>2.912461179749811</v>
      </c>
      <c r="S74" s="72">
        <f t="shared" si="5"/>
        <v>2.1160269082529033</v>
      </c>
      <c r="U74" s="72">
        <f t="shared" si="6"/>
        <v>0.80901699437494745</v>
      </c>
      <c r="V74" s="72">
        <f t="shared" si="7"/>
        <v>0.58778525229247314</v>
      </c>
    </row>
    <row r="75" spans="1:22">
      <c r="A75" s="56" t="s">
        <v>77</v>
      </c>
      <c r="B75" s="58">
        <v>42441</v>
      </c>
      <c r="C75" s="59">
        <v>9.9</v>
      </c>
      <c r="D75" s="59">
        <v>-3.3</v>
      </c>
      <c r="E75" s="59">
        <v>3.1</v>
      </c>
      <c r="F75" s="59">
        <v>-8.1</v>
      </c>
      <c r="G75" s="61">
        <v>62</v>
      </c>
      <c r="H75" s="59">
        <v>2.9</v>
      </c>
      <c r="I75" s="59">
        <v>10.5</v>
      </c>
      <c r="J75" s="59">
        <v>0</v>
      </c>
      <c r="M75">
        <v>13</v>
      </c>
      <c r="N75">
        <v>0</v>
      </c>
      <c r="O75">
        <v>-100</v>
      </c>
      <c r="Q75" s="68"/>
      <c r="R75" s="72">
        <f t="shared" si="4"/>
        <v>2.5605480192908878</v>
      </c>
      <c r="S75" s="72">
        <f t="shared" si="5"/>
        <v>1.3614675320790834</v>
      </c>
      <c r="U75" s="72">
        <f t="shared" si="6"/>
        <v>0.88294759285892688</v>
      </c>
      <c r="V75" s="72">
        <f t="shared" si="7"/>
        <v>0.46947156278589086</v>
      </c>
    </row>
    <row r="76" spans="1:22">
      <c r="A76" s="56" t="s">
        <v>78</v>
      </c>
      <c r="B76" s="58">
        <v>42442</v>
      </c>
      <c r="C76" s="59">
        <v>9.8000000000000007</v>
      </c>
      <c r="D76" s="59">
        <v>-2.2000000000000002</v>
      </c>
      <c r="E76" s="59">
        <v>3.9</v>
      </c>
      <c r="F76" s="59">
        <v>-4</v>
      </c>
      <c r="G76" s="61">
        <v>55</v>
      </c>
      <c r="H76" s="59">
        <v>5.0999999999999996</v>
      </c>
      <c r="I76" s="59">
        <v>10.9</v>
      </c>
      <c r="J76" s="59">
        <v>0</v>
      </c>
      <c r="M76">
        <v>13</v>
      </c>
      <c r="N76">
        <v>0</v>
      </c>
      <c r="O76">
        <v>-100</v>
      </c>
      <c r="Q76" s="68"/>
      <c r="R76" s="72">
        <f t="shared" si="4"/>
        <v>4.1776754258738578</v>
      </c>
      <c r="S76" s="72">
        <f t="shared" si="5"/>
        <v>2.9252398253903351</v>
      </c>
      <c r="U76" s="72">
        <f t="shared" si="6"/>
        <v>0.8191520442889918</v>
      </c>
      <c r="V76" s="72">
        <f t="shared" si="7"/>
        <v>0.57357643635104616</v>
      </c>
    </row>
    <row r="77" spans="1:22">
      <c r="A77" s="56" t="s">
        <v>72</v>
      </c>
      <c r="B77" s="58">
        <v>42443</v>
      </c>
      <c r="C77" s="59">
        <v>9.8000000000000007</v>
      </c>
      <c r="D77" s="59">
        <v>-0.8</v>
      </c>
      <c r="E77" s="59">
        <v>3.6</v>
      </c>
      <c r="F77" s="59">
        <v>-4.5</v>
      </c>
      <c r="G77" s="61">
        <v>55</v>
      </c>
      <c r="H77" s="59">
        <v>4.7</v>
      </c>
      <c r="I77" s="59">
        <v>10.9</v>
      </c>
      <c r="J77" s="59">
        <v>0</v>
      </c>
      <c r="M77">
        <v>13</v>
      </c>
      <c r="N77">
        <v>0</v>
      </c>
      <c r="O77">
        <v>-100</v>
      </c>
      <c r="Q77" s="68"/>
      <c r="R77" s="72">
        <f t="shared" si="4"/>
        <v>3.8500146081582618</v>
      </c>
      <c r="S77" s="72">
        <f t="shared" si="5"/>
        <v>2.695809250849917</v>
      </c>
      <c r="U77" s="72">
        <f t="shared" si="6"/>
        <v>0.8191520442889918</v>
      </c>
      <c r="V77" s="72">
        <f t="shared" si="7"/>
        <v>0.57357643635104616</v>
      </c>
    </row>
    <row r="78" spans="1:22">
      <c r="A78" s="56" t="s">
        <v>73</v>
      </c>
      <c r="B78" s="58">
        <v>42444</v>
      </c>
      <c r="C78" s="59">
        <v>7.3</v>
      </c>
      <c r="D78" s="59">
        <v>-1.9</v>
      </c>
      <c r="E78" s="59">
        <v>3.7</v>
      </c>
      <c r="F78" s="59">
        <v>-4.5</v>
      </c>
      <c r="G78" s="61">
        <v>32</v>
      </c>
      <c r="H78" s="59">
        <v>3.8</v>
      </c>
      <c r="I78" s="59">
        <v>1.7</v>
      </c>
      <c r="J78" s="59">
        <v>0</v>
      </c>
      <c r="M78">
        <v>13</v>
      </c>
      <c r="N78">
        <v>0</v>
      </c>
      <c r="O78">
        <v>-100</v>
      </c>
      <c r="Q78" s="68"/>
      <c r="R78" s="72">
        <f t="shared" si="4"/>
        <v>2.0136932040861786</v>
      </c>
      <c r="S78" s="72">
        <f t="shared" si="5"/>
        <v>3.2225827653944186</v>
      </c>
      <c r="U78" s="72">
        <f t="shared" si="6"/>
        <v>0.5299192642332049</v>
      </c>
      <c r="V78" s="72">
        <f t="shared" si="7"/>
        <v>0.84804809615642596</v>
      </c>
    </row>
    <row r="79" spans="1:22">
      <c r="A79" s="56" t="s">
        <v>74</v>
      </c>
      <c r="B79" s="58">
        <v>42445</v>
      </c>
      <c r="C79" s="59">
        <v>9</v>
      </c>
      <c r="D79" s="59">
        <v>1.8</v>
      </c>
      <c r="E79" s="59">
        <v>5.0999999999999996</v>
      </c>
      <c r="F79" s="59">
        <v>0.4</v>
      </c>
      <c r="G79" s="61">
        <v>62</v>
      </c>
      <c r="H79" s="59">
        <v>5.8</v>
      </c>
      <c r="I79" s="59">
        <v>6.8</v>
      </c>
      <c r="J79" s="59">
        <v>0</v>
      </c>
      <c r="M79">
        <v>13</v>
      </c>
      <c r="N79">
        <v>0</v>
      </c>
      <c r="O79">
        <v>-100</v>
      </c>
      <c r="Q79" s="68"/>
      <c r="R79" s="72">
        <f t="shared" si="4"/>
        <v>5.1210960385817756</v>
      </c>
      <c r="S79" s="72">
        <f t="shared" si="5"/>
        <v>2.7229350641581669</v>
      </c>
      <c r="U79" s="72">
        <f t="shared" si="6"/>
        <v>0.88294759285892688</v>
      </c>
      <c r="V79" s="72">
        <f t="shared" si="7"/>
        <v>0.46947156278589086</v>
      </c>
    </row>
    <row r="80" spans="1:22">
      <c r="A80" s="56" t="s">
        <v>75</v>
      </c>
      <c r="B80" s="58">
        <v>42446</v>
      </c>
      <c r="C80" s="59">
        <v>11.4</v>
      </c>
      <c r="D80" s="59">
        <v>-2.4</v>
      </c>
      <c r="E80" s="59">
        <v>5.2</v>
      </c>
      <c r="F80" s="59">
        <v>-4.5</v>
      </c>
      <c r="G80" s="61">
        <v>39</v>
      </c>
      <c r="H80" s="59">
        <v>3.5</v>
      </c>
      <c r="I80" s="59">
        <v>10.9</v>
      </c>
      <c r="J80" s="59">
        <v>0</v>
      </c>
      <c r="M80">
        <v>13</v>
      </c>
      <c r="N80">
        <v>0</v>
      </c>
      <c r="O80">
        <v>-100</v>
      </c>
      <c r="Q80" s="68"/>
      <c r="R80" s="72">
        <f t="shared" si="4"/>
        <v>2.2026213686744307</v>
      </c>
      <c r="S80" s="72">
        <f t="shared" si="5"/>
        <v>2.7200108650993982</v>
      </c>
      <c r="U80" s="72">
        <f t="shared" si="6"/>
        <v>0.62932039104983739</v>
      </c>
      <c r="V80" s="72">
        <f t="shared" si="7"/>
        <v>0.7771459614569709</v>
      </c>
    </row>
    <row r="81" spans="1:22">
      <c r="A81" s="56" t="s">
        <v>76</v>
      </c>
      <c r="B81" s="58">
        <v>42447</v>
      </c>
      <c r="C81" s="59">
        <v>6.7</v>
      </c>
      <c r="D81" s="59">
        <v>0.5</v>
      </c>
      <c r="E81" s="59">
        <v>4.4000000000000004</v>
      </c>
      <c r="F81" s="59">
        <v>-3.8</v>
      </c>
      <c r="G81" s="61">
        <v>324</v>
      </c>
      <c r="H81" s="59">
        <v>2.7</v>
      </c>
      <c r="I81" s="59">
        <v>0</v>
      </c>
      <c r="J81" s="59">
        <v>0</v>
      </c>
      <c r="M81">
        <v>13</v>
      </c>
      <c r="N81">
        <v>0</v>
      </c>
      <c r="O81">
        <v>-100</v>
      </c>
      <c r="Q81" s="68"/>
      <c r="R81" s="72">
        <f t="shared" si="4"/>
        <v>-1.5870201811896782</v>
      </c>
      <c r="S81" s="72">
        <f t="shared" si="5"/>
        <v>2.184345884812358</v>
      </c>
      <c r="U81" s="72">
        <f t="shared" si="6"/>
        <v>-0.58778525229247336</v>
      </c>
      <c r="V81" s="72">
        <f t="shared" si="7"/>
        <v>0.80901699437494734</v>
      </c>
    </row>
    <row r="82" spans="1:22">
      <c r="A82" s="56" t="s">
        <v>77</v>
      </c>
      <c r="B82" s="58">
        <v>42448</v>
      </c>
      <c r="C82" s="59">
        <v>7.7</v>
      </c>
      <c r="D82" s="59">
        <v>5</v>
      </c>
      <c r="E82" s="59">
        <v>5.9</v>
      </c>
      <c r="F82" s="59">
        <v>4.0999999999999996</v>
      </c>
      <c r="G82" s="61">
        <v>357</v>
      </c>
      <c r="H82" s="59">
        <v>3.3</v>
      </c>
      <c r="I82" s="59">
        <v>0</v>
      </c>
      <c r="J82" s="59">
        <v>0</v>
      </c>
      <c r="M82">
        <v>13</v>
      </c>
      <c r="N82">
        <v>0</v>
      </c>
      <c r="O82">
        <v>-100</v>
      </c>
      <c r="Q82" s="68"/>
      <c r="R82" s="72">
        <f t="shared" si="4"/>
        <v>-0.17270865560171642</v>
      </c>
      <c r="S82" s="72">
        <f t="shared" si="5"/>
        <v>3.2954774646900935</v>
      </c>
      <c r="U82" s="72">
        <f t="shared" si="6"/>
        <v>-5.2335956242944369E-2</v>
      </c>
      <c r="V82" s="72">
        <f t="shared" si="7"/>
        <v>0.99862953475457383</v>
      </c>
    </row>
    <row r="83" spans="1:22">
      <c r="A83" s="56" t="s">
        <v>78</v>
      </c>
      <c r="B83" s="58">
        <v>42449</v>
      </c>
      <c r="C83" s="59">
        <v>10</v>
      </c>
      <c r="D83" s="59">
        <v>4.7</v>
      </c>
      <c r="E83" s="59">
        <v>7</v>
      </c>
      <c r="F83" s="59">
        <v>3.7</v>
      </c>
      <c r="G83" s="61">
        <v>328</v>
      </c>
      <c r="H83" s="59">
        <v>2.9</v>
      </c>
      <c r="I83" s="59">
        <v>2.5</v>
      </c>
      <c r="J83" s="59">
        <v>0</v>
      </c>
      <c r="M83">
        <v>13</v>
      </c>
      <c r="N83">
        <v>0</v>
      </c>
      <c r="O83">
        <v>-100</v>
      </c>
      <c r="Q83" s="68"/>
      <c r="R83" s="72">
        <f t="shared" si="4"/>
        <v>-1.5367658662762966</v>
      </c>
      <c r="S83" s="72">
        <f t="shared" si="5"/>
        <v>2.4593394788536336</v>
      </c>
      <c r="U83" s="72">
        <f t="shared" si="6"/>
        <v>-0.52991926423320579</v>
      </c>
      <c r="V83" s="72">
        <f t="shared" si="7"/>
        <v>0.8480480961564254</v>
      </c>
    </row>
    <row r="84" spans="1:22">
      <c r="A84" s="56" t="s">
        <v>72</v>
      </c>
      <c r="B84" s="58">
        <v>42450</v>
      </c>
      <c r="C84" s="59">
        <v>9.8000000000000007</v>
      </c>
      <c r="D84" s="59">
        <v>1.6</v>
      </c>
      <c r="E84" s="59">
        <v>7.1</v>
      </c>
      <c r="F84" s="59">
        <v>-1.7</v>
      </c>
      <c r="G84" s="61">
        <v>294</v>
      </c>
      <c r="H84" s="59">
        <v>3</v>
      </c>
      <c r="I84" s="59">
        <v>0.2</v>
      </c>
      <c r="J84" s="59">
        <v>0.5</v>
      </c>
      <c r="M84">
        <v>13</v>
      </c>
      <c r="N84">
        <v>0</v>
      </c>
      <c r="O84">
        <v>-100</v>
      </c>
      <c r="Q84" s="68"/>
      <c r="R84" s="72">
        <f t="shared" si="4"/>
        <v>-2.7406363729278023</v>
      </c>
      <c r="S84" s="72">
        <f t="shared" si="5"/>
        <v>1.2202099292274016</v>
      </c>
      <c r="U84" s="72">
        <f t="shared" si="6"/>
        <v>-0.91354545764260076</v>
      </c>
      <c r="V84" s="72">
        <f t="shared" si="7"/>
        <v>0.40673664307580054</v>
      </c>
    </row>
    <row r="85" spans="1:22">
      <c r="A85" s="56" t="s">
        <v>73</v>
      </c>
      <c r="B85" s="58">
        <v>42451</v>
      </c>
      <c r="C85" s="59">
        <v>11.5</v>
      </c>
      <c r="D85" s="59">
        <v>1</v>
      </c>
      <c r="E85" s="59">
        <v>7.2</v>
      </c>
      <c r="F85" s="59">
        <v>-1.8</v>
      </c>
      <c r="G85" s="61">
        <v>316</v>
      </c>
      <c r="H85" s="59">
        <v>2.9</v>
      </c>
      <c r="I85" s="59">
        <v>2.8</v>
      </c>
      <c r="J85" s="59">
        <v>0.6</v>
      </c>
      <c r="M85">
        <v>13</v>
      </c>
      <c r="N85">
        <v>0</v>
      </c>
      <c r="O85">
        <v>-100</v>
      </c>
      <c r="Q85" s="68"/>
      <c r="R85" s="72">
        <f t="shared" si="4"/>
        <v>-2.0145092743310928</v>
      </c>
      <c r="S85" s="72">
        <f t="shared" si="5"/>
        <v>2.0860854209820876</v>
      </c>
      <c r="U85" s="72">
        <f t="shared" si="6"/>
        <v>-0.69465837045899759</v>
      </c>
      <c r="V85" s="72">
        <f t="shared" si="7"/>
        <v>0.71933980033865086</v>
      </c>
    </row>
    <row r="86" spans="1:22">
      <c r="A86" s="56" t="s">
        <v>74</v>
      </c>
      <c r="B86" s="58">
        <v>42452</v>
      </c>
      <c r="C86" s="59">
        <v>11</v>
      </c>
      <c r="D86" s="59">
        <v>5.0999999999999996</v>
      </c>
      <c r="E86" s="59">
        <v>7.8</v>
      </c>
      <c r="F86" s="59">
        <v>3.4</v>
      </c>
      <c r="G86" s="61">
        <v>334</v>
      </c>
      <c r="H86" s="59">
        <v>3.3</v>
      </c>
      <c r="I86" s="59">
        <v>1.4</v>
      </c>
      <c r="J86" s="59">
        <v>0</v>
      </c>
      <c r="M86">
        <v>13</v>
      </c>
      <c r="N86">
        <v>0</v>
      </c>
      <c r="O86">
        <v>-100</v>
      </c>
      <c r="Q86" s="68"/>
      <c r="R86" s="72">
        <f t="shared" si="4"/>
        <v>-1.4466247844039541</v>
      </c>
      <c r="S86" s="72">
        <f t="shared" si="5"/>
        <v>2.9660203527872513</v>
      </c>
      <c r="U86" s="72">
        <f t="shared" si="6"/>
        <v>-0.43837114678907702</v>
      </c>
      <c r="V86" s="72">
        <f t="shared" si="7"/>
        <v>0.89879404629916715</v>
      </c>
    </row>
    <row r="87" spans="1:22">
      <c r="A87" s="56" t="s">
        <v>75</v>
      </c>
      <c r="B87" s="58">
        <v>42453</v>
      </c>
      <c r="C87" s="59">
        <v>10.7</v>
      </c>
      <c r="D87" s="59">
        <v>5.7</v>
      </c>
      <c r="E87" s="59">
        <v>7.7</v>
      </c>
      <c r="F87" s="59">
        <v>4.9000000000000004</v>
      </c>
      <c r="G87" s="61">
        <v>227</v>
      </c>
      <c r="H87" s="59">
        <v>3.5</v>
      </c>
      <c r="I87" s="59">
        <v>0.1</v>
      </c>
      <c r="J87" s="59">
        <v>0.3</v>
      </c>
      <c r="M87">
        <v>13</v>
      </c>
      <c r="N87">
        <v>0</v>
      </c>
      <c r="O87">
        <v>-100</v>
      </c>
      <c r="Q87" s="68"/>
      <c r="R87" s="72">
        <f t="shared" si="4"/>
        <v>-2.5597379556670954</v>
      </c>
      <c r="S87" s="72">
        <f t="shared" si="5"/>
        <v>-2.3869942602187462</v>
      </c>
      <c r="U87" s="72">
        <f t="shared" si="6"/>
        <v>-0.73135370161917013</v>
      </c>
      <c r="V87" s="72">
        <f t="shared" si="7"/>
        <v>-0.68199836006249892</v>
      </c>
    </row>
    <row r="88" spans="1:22">
      <c r="A88" s="56" t="s">
        <v>76</v>
      </c>
      <c r="B88" s="58">
        <v>42454</v>
      </c>
      <c r="C88" s="59">
        <v>10.199999999999999</v>
      </c>
      <c r="D88" s="59">
        <v>0</v>
      </c>
      <c r="E88" s="59">
        <v>6.5</v>
      </c>
      <c r="F88" s="59">
        <v>-3.6</v>
      </c>
      <c r="G88" s="61">
        <v>245</v>
      </c>
      <c r="H88" s="59">
        <v>4.5999999999999996</v>
      </c>
      <c r="I88" s="59">
        <v>0.2</v>
      </c>
      <c r="J88" s="59">
        <v>5.7</v>
      </c>
      <c r="M88">
        <v>13</v>
      </c>
      <c r="N88">
        <v>0</v>
      </c>
      <c r="O88">
        <v>-100</v>
      </c>
      <c r="Q88" s="68"/>
      <c r="R88" s="72">
        <f t="shared" si="4"/>
        <v>-4.1690158203685881</v>
      </c>
      <c r="S88" s="72">
        <f t="shared" si="5"/>
        <v>-1.9440440040072196</v>
      </c>
      <c r="U88" s="72">
        <f t="shared" si="6"/>
        <v>-0.90630778703664971</v>
      </c>
      <c r="V88" s="72">
        <f t="shared" si="7"/>
        <v>-0.42261826174069994</v>
      </c>
    </row>
    <row r="89" spans="1:22">
      <c r="A89" s="56" t="s">
        <v>77</v>
      </c>
      <c r="B89" s="58">
        <v>42455</v>
      </c>
      <c r="C89" s="59">
        <v>15.8</v>
      </c>
      <c r="D89" s="59">
        <v>-0.8</v>
      </c>
      <c r="E89" s="59">
        <v>9.6</v>
      </c>
      <c r="F89" s="59">
        <v>-3.8</v>
      </c>
      <c r="G89" s="61">
        <v>173</v>
      </c>
      <c r="H89" s="59">
        <v>5.4</v>
      </c>
      <c r="I89" s="59">
        <v>10.8</v>
      </c>
      <c r="J89" s="59">
        <v>0</v>
      </c>
      <c r="M89">
        <v>13</v>
      </c>
      <c r="N89">
        <v>0</v>
      </c>
      <c r="O89">
        <v>-100</v>
      </c>
      <c r="Q89" s="68"/>
      <c r="R89" s="72">
        <f t="shared" si="4"/>
        <v>0.65809445438779679</v>
      </c>
      <c r="S89" s="72">
        <f t="shared" si="5"/>
        <v>-5.359749218863139</v>
      </c>
      <c r="U89" s="72">
        <f t="shared" si="6"/>
        <v>0.12186934340514755</v>
      </c>
      <c r="V89" s="72">
        <f t="shared" si="7"/>
        <v>-0.99254615164132198</v>
      </c>
    </row>
    <row r="90" spans="1:22">
      <c r="A90" s="56" t="s">
        <v>78</v>
      </c>
      <c r="B90" s="58">
        <v>42456</v>
      </c>
      <c r="C90" s="59">
        <v>13.8</v>
      </c>
      <c r="D90" s="59">
        <v>7</v>
      </c>
      <c r="E90" s="59">
        <v>9.6</v>
      </c>
      <c r="F90" s="59">
        <v>5.9</v>
      </c>
      <c r="G90" s="61">
        <v>210</v>
      </c>
      <c r="H90" s="59">
        <v>6.1</v>
      </c>
      <c r="I90" s="59">
        <v>4.0999999999999996</v>
      </c>
      <c r="J90" s="59">
        <v>7.6</v>
      </c>
      <c r="M90">
        <v>13</v>
      </c>
      <c r="N90">
        <v>0</v>
      </c>
      <c r="O90">
        <v>-100</v>
      </c>
      <c r="Q90" s="68"/>
      <c r="R90" s="72">
        <f t="shared" si="4"/>
        <v>-3.0500000000000007</v>
      </c>
      <c r="S90" s="72">
        <f t="shared" si="5"/>
        <v>-5.2827549630850754</v>
      </c>
      <c r="U90" s="72">
        <f t="shared" si="6"/>
        <v>-0.50000000000000011</v>
      </c>
      <c r="V90" s="72">
        <f t="shared" si="7"/>
        <v>-0.8660254037844386</v>
      </c>
    </row>
    <row r="91" spans="1:22">
      <c r="A91" s="56" t="s">
        <v>72</v>
      </c>
      <c r="B91" s="58">
        <v>42457</v>
      </c>
      <c r="C91" s="59">
        <v>13.1</v>
      </c>
      <c r="D91" s="59">
        <v>6.2</v>
      </c>
      <c r="E91" s="59">
        <v>9.8000000000000007</v>
      </c>
      <c r="F91" s="59">
        <v>5.2</v>
      </c>
      <c r="G91" s="61">
        <v>207</v>
      </c>
      <c r="H91" s="59">
        <v>8.3000000000000007</v>
      </c>
      <c r="I91" s="59">
        <v>4.7</v>
      </c>
      <c r="J91" s="59">
        <v>2.9</v>
      </c>
      <c r="M91">
        <v>13</v>
      </c>
      <c r="N91">
        <v>0</v>
      </c>
      <c r="O91">
        <v>-100</v>
      </c>
      <c r="Q91" s="68"/>
      <c r="R91" s="72">
        <f t="shared" si="4"/>
        <v>-3.7681211478382344</v>
      </c>
      <c r="S91" s="72">
        <f t="shared" si="5"/>
        <v>-7.3953541507634561</v>
      </c>
      <c r="U91" s="72">
        <f t="shared" si="6"/>
        <v>-0.45399049973954625</v>
      </c>
      <c r="V91" s="72">
        <f t="shared" si="7"/>
        <v>-0.89100652418836812</v>
      </c>
    </row>
    <row r="92" spans="1:22">
      <c r="A92" s="56" t="s">
        <v>73</v>
      </c>
      <c r="B92" s="58">
        <v>42458</v>
      </c>
      <c r="C92" s="59">
        <v>12.1</v>
      </c>
      <c r="D92" s="59">
        <v>5.0999999999999996</v>
      </c>
      <c r="E92" s="59">
        <v>8.3000000000000007</v>
      </c>
      <c r="F92" s="59">
        <v>1.4</v>
      </c>
      <c r="G92" s="61">
        <v>221</v>
      </c>
      <c r="H92" s="59">
        <v>6.7</v>
      </c>
      <c r="I92" s="59">
        <v>6.4</v>
      </c>
      <c r="J92" s="59">
        <v>1.2</v>
      </c>
      <c r="M92">
        <v>13</v>
      </c>
      <c r="N92">
        <v>0</v>
      </c>
      <c r="O92">
        <v>-100</v>
      </c>
      <c r="Q92" s="68"/>
      <c r="R92" s="72">
        <f t="shared" si="4"/>
        <v>-4.3955954942363995</v>
      </c>
      <c r="S92" s="72">
        <f t="shared" si="5"/>
        <v>-5.0565541874925719</v>
      </c>
      <c r="U92" s="72">
        <f t="shared" si="6"/>
        <v>-0.65605902899050739</v>
      </c>
      <c r="V92" s="72">
        <f t="shared" si="7"/>
        <v>-0.7547095802227719</v>
      </c>
    </row>
    <row r="93" spans="1:22">
      <c r="A93" s="59" t="s">
        <v>74</v>
      </c>
      <c r="B93" s="58">
        <v>42459</v>
      </c>
      <c r="C93" s="59">
        <v>13.1</v>
      </c>
      <c r="D93" s="59">
        <v>6.1</v>
      </c>
      <c r="E93" s="59">
        <v>8.9</v>
      </c>
      <c r="F93" s="59">
        <v>4.5999999999999996</v>
      </c>
      <c r="G93" s="61">
        <v>242</v>
      </c>
      <c r="H93" s="59">
        <v>4.4000000000000004</v>
      </c>
      <c r="I93" s="59">
        <v>3.5</v>
      </c>
      <c r="J93" s="59">
        <v>0.5</v>
      </c>
      <c r="M93">
        <v>13</v>
      </c>
      <c r="N93">
        <v>0</v>
      </c>
      <c r="O93">
        <v>-100</v>
      </c>
      <c r="Q93" s="68"/>
      <c r="R93" s="72">
        <f t="shared" si="4"/>
        <v>-3.8849694085792792</v>
      </c>
      <c r="S93" s="72">
        <f t="shared" si="5"/>
        <v>-2.0656748762579196</v>
      </c>
      <c r="U93" s="72">
        <f t="shared" si="6"/>
        <v>-0.88294759285892699</v>
      </c>
      <c r="V93" s="72">
        <f t="shared" si="7"/>
        <v>-0.46947156278589075</v>
      </c>
    </row>
    <row r="94" spans="1:22">
      <c r="A94" s="59" t="s">
        <v>75</v>
      </c>
      <c r="B94" s="58">
        <v>42460</v>
      </c>
      <c r="C94" s="69">
        <v>11.1</v>
      </c>
      <c r="D94" s="69">
        <v>5.4</v>
      </c>
      <c r="E94" s="69">
        <v>8.1999999999999993</v>
      </c>
      <c r="F94" s="69">
        <v>4.2</v>
      </c>
      <c r="G94" s="70">
        <v>30</v>
      </c>
      <c r="H94" s="69">
        <v>3.4</v>
      </c>
      <c r="I94" s="69">
        <v>0</v>
      </c>
      <c r="J94" s="59">
        <v>0.4</v>
      </c>
      <c r="K94" s="71"/>
      <c r="L94" s="71"/>
      <c r="M94" s="71">
        <v>13</v>
      </c>
      <c r="N94" s="71">
        <v>0</v>
      </c>
      <c r="O94" s="71">
        <v>-100</v>
      </c>
      <c r="Q94" s="68"/>
      <c r="R94" s="72">
        <f t="shared" si="4"/>
        <v>1.6999999999999997</v>
      </c>
      <c r="S94" s="72">
        <f t="shared" si="5"/>
        <v>2.9444863728670914</v>
      </c>
      <c r="U94" s="72">
        <f t="shared" si="6"/>
        <v>0.49999999999999994</v>
      </c>
      <c r="V94" s="72">
        <f t="shared" si="7"/>
        <v>0.86602540378443871</v>
      </c>
    </row>
    <row r="95" spans="1:22">
      <c r="A95" s="62" t="s">
        <v>76</v>
      </c>
      <c r="B95" s="63">
        <v>42461</v>
      </c>
      <c r="C95" s="64">
        <v>14.3</v>
      </c>
      <c r="D95" s="64">
        <v>0.6</v>
      </c>
      <c r="E95" s="64">
        <v>7.9</v>
      </c>
      <c r="F95" s="64">
        <v>-4.7</v>
      </c>
      <c r="G95" s="65">
        <v>107</v>
      </c>
      <c r="H95" s="64">
        <v>2.2999999999999998</v>
      </c>
      <c r="I95" s="64">
        <v>10.4</v>
      </c>
      <c r="J95" s="100">
        <v>0</v>
      </c>
      <c r="K95" s="66"/>
      <c r="L95" s="66"/>
      <c r="M95" s="66">
        <v>13</v>
      </c>
      <c r="N95" s="66">
        <v>0</v>
      </c>
      <c r="O95" s="66">
        <v>100</v>
      </c>
      <c r="Q95" s="68"/>
      <c r="R95" s="72">
        <f t="shared" si="4"/>
        <v>2.1995009387149818</v>
      </c>
      <c r="S95" s="72">
        <f t="shared" si="5"/>
        <v>-0.6724549208622943</v>
      </c>
      <c r="U95" s="72">
        <f t="shared" si="6"/>
        <v>0.95630475596303555</v>
      </c>
      <c r="V95" s="72">
        <f t="shared" si="7"/>
        <v>-0.29237170472273666</v>
      </c>
    </row>
    <row r="96" spans="1:22">
      <c r="A96" s="62" t="s">
        <v>77</v>
      </c>
      <c r="B96" s="63">
        <v>42462</v>
      </c>
      <c r="C96" s="64">
        <v>14.2</v>
      </c>
      <c r="D96" s="64">
        <v>7.9</v>
      </c>
      <c r="E96" s="64">
        <v>11.4</v>
      </c>
      <c r="F96" s="64">
        <v>6.6</v>
      </c>
      <c r="G96" s="65">
        <v>136</v>
      </c>
      <c r="H96" s="64">
        <v>2.4</v>
      </c>
      <c r="I96" s="64">
        <v>1.6</v>
      </c>
      <c r="J96" s="100">
        <v>0</v>
      </c>
      <c r="K96" s="66"/>
      <c r="L96" s="66"/>
      <c r="M96" s="66">
        <v>13</v>
      </c>
      <c r="N96" s="66">
        <v>0</v>
      </c>
      <c r="O96" s="66">
        <v>100</v>
      </c>
      <c r="Q96" s="68"/>
      <c r="R96" s="72">
        <f t="shared" si="4"/>
        <v>1.6671800891015931</v>
      </c>
      <c r="S96" s="72">
        <f t="shared" si="5"/>
        <v>-1.7264155208127627</v>
      </c>
      <c r="U96" s="72">
        <f t="shared" si="6"/>
        <v>0.69465837045899714</v>
      </c>
      <c r="V96" s="72">
        <f t="shared" si="7"/>
        <v>-0.71933980033865119</v>
      </c>
    </row>
    <row r="97" spans="1:22">
      <c r="A97" s="62" t="s">
        <v>78</v>
      </c>
      <c r="B97" s="63">
        <v>42463</v>
      </c>
      <c r="C97" s="64">
        <v>21</v>
      </c>
      <c r="D97" s="64">
        <v>12.5</v>
      </c>
      <c r="E97" s="64">
        <v>16.5</v>
      </c>
      <c r="F97" s="64">
        <v>11.2</v>
      </c>
      <c r="G97" s="65">
        <v>177</v>
      </c>
      <c r="H97" s="64">
        <v>3.6</v>
      </c>
      <c r="I97" s="64">
        <v>6.7</v>
      </c>
      <c r="J97" s="100">
        <v>0.2</v>
      </c>
      <c r="K97" s="66"/>
      <c r="L97" s="66"/>
      <c r="M97" s="66">
        <v>13</v>
      </c>
      <c r="N97" s="66">
        <v>0</v>
      </c>
      <c r="O97" s="66">
        <v>100</v>
      </c>
      <c r="Q97" s="68"/>
      <c r="R97" s="72">
        <f t="shared" si="4"/>
        <v>0.1884094424745977</v>
      </c>
      <c r="S97" s="72">
        <f t="shared" si="5"/>
        <v>-3.5950663251164658</v>
      </c>
      <c r="U97" s="72">
        <f t="shared" si="6"/>
        <v>5.2335956242943807E-2</v>
      </c>
      <c r="V97" s="72">
        <f t="shared" si="7"/>
        <v>-0.99862953475457383</v>
      </c>
    </row>
    <row r="98" spans="1:22">
      <c r="A98" s="62" t="s">
        <v>72</v>
      </c>
      <c r="B98" s="63">
        <v>42464</v>
      </c>
      <c r="C98" s="64">
        <v>17.5</v>
      </c>
      <c r="D98" s="64">
        <v>9.1999999999999993</v>
      </c>
      <c r="E98" s="64">
        <v>13.3</v>
      </c>
      <c r="F98" s="64">
        <v>4.7</v>
      </c>
      <c r="G98" s="65">
        <v>194</v>
      </c>
      <c r="H98" s="64">
        <v>3.9</v>
      </c>
      <c r="I98" s="64">
        <v>7.9</v>
      </c>
      <c r="J98" s="100">
        <v>0.5</v>
      </c>
      <c r="K98" s="66"/>
      <c r="L98" s="66"/>
      <c r="M98" s="66">
        <v>13</v>
      </c>
      <c r="N98" s="66">
        <v>0</v>
      </c>
      <c r="O98" s="66">
        <v>100</v>
      </c>
      <c r="Q98" s="68"/>
      <c r="R98" s="72">
        <f t="shared" si="4"/>
        <v>-0.94349539283870321</v>
      </c>
      <c r="S98" s="72">
        <f t="shared" si="5"/>
        <v>-3.7841533324763863</v>
      </c>
      <c r="U98" s="72">
        <f t="shared" si="6"/>
        <v>-0.24192189559966751</v>
      </c>
      <c r="V98" s="72">
        <f t="shared" si="7"/>
        <v>-0.97029572627599647</v>
      </c>
    </row>
    <row r="99" spans="1:22">
      <c r="A99" s="62" t="s">
        <v>73</v>
      </c>
      <c r="B99" s="63">
        <v>42465</v>
      </c>
      <c r="C99" s="64">
        <v>13.8</v>
      </c>
      <c r="D99" s="64">
        <v>6</v>
      </c>
      <c r="E99" s="64">
        <v>10.4</v>
      </c>
      <c r="F99" s="64">
        <v>1.9</v>
      </c>
      <c r="G99" s="65">
        <v>244</v>
      </c>
      <c r="H99" s="64">
        <v>2.6</v>
      </c>
      <c r="I99" s="64">
        <v>1.5</v>
      </c>
      <c r="J99" s="100">
        <v>3.2</v>
      </c>
      <c r="K99" s="66"/>
      <c r="L99" s="66"/>
      <c r="M99" s="66">
        <v>13</v>
      </c>
      <c r="N99" s="66">
        <v>0</v>
      </c>
      <c r="O99" s="66">
        <v>100</v>
      </c>
      <c r="Q99" s="68"/>
      <c r="R99" s="72">
        <f t="shared" si="4"/>
        <v>-2.336864520377834</v>
      </c>
      <c r="S99" s="72">
        <f t="shared" si="5"/>
        <v>-1.1397649816516022</v>
      </c>
      <c r="U99" s="72">
        <f t="shared" si="6"/>
        <v>-0.89879404629916682</v>
      </c>
      <c r="V99" s="72">
        <f t="shared" si="7"/>
        <v>-0.43837114678907774</v>
      </c>
    </row>
    <row r="100" spans="1:22">
      <c r="A100" s="62" t="s">
        <v>74</v>
      </c>
      <c r="B100" s="63">
        <v>42466</v>
      </c>
      <c r="C100" s="64">
        <v>12</v>
      </c>
      <c r="D100" s="64">
        <v>5.9</v>
      </c>
      <c r="E100" s="64">
        <v>9</v>
      </c>
      <c r="F100" s="64">
        <v>4.5</v>
      </c>
      <c r="G100" s="65">
        <v>227</v>
      </c>
      <c r="H100" s="64">
        <v>6.8</v>
      </c>
      <c r="I100" s="64">
        <v>1</v>
      </c>
      <c r="J100" s="100">
        <v>0.7</v>
      </c>
      <c r="K100" s="66"/>
      <c r="L100" s="66"/>
      <c r="M100" s="66">
        <v>13</v>
      </c>
      <c r="N100" s="66">
        <v>0</v>
      </c>
      <c r="O100" s="66">
        <v>100</v>
      </c>
      <c r="Q100" s="68"/>
      <c r="R100" s="72">
        <f t="shared" si="4"/>
        <v>-4.9732051710103571</v>
      </c>
      <c r="S100" s="72">
        <f t="shared" si="5"/>
        <v>-4.6375888484249925</v>
      </c>
      <c r="U100" s="72">
        <f t="shared" si="6"/>
        <v>-0.73135370161917013</v>
      </c>
      <c r="V100" s="72">
        <f t="shared" si="7"/>
        <v>-0.68199836006249892</v>
      </c>
    </row>
    <row r="101" spans="1:22">
      <c r="A101" s="62" t="s">
        <v>75</v>
      </c>
      <c r="B101" s="63">
        <v>42467</v>
      </c>
      <c r="C101" s="64">
        <v>11.7</v>
      </c>
      <c r="D101" s="64">
        <v>3.5</v>
      </c>
      <c r="E101" s="64">
        <v>6.8</v>
      </c>
      <c r="F101" s="64">
        <v>0.5</v>
      </c>
      <c r="G101" s="65">
        <v>222</v>
      </c>
      <c r="H101" s="64">
        <v>5.6</v>
      </c>
      <c r="I101" s="64">
        <v>5.6</v>
      </c>
      <c r="J101" s="100">
        <v>2.9</v>
      </c>
      <c r="K101" s="66"/>
      <c r="L101" s="66"/>
      <c r="M101" s="66">
        <v>13</v>
      </c>
      <c r="N101" s="66">
        <v>0</v>
      </c>
      <c r="O101" s="66">
        <v>100</v>
      </c>
      <c r="Q101" s="68"/>
      <c r="R101" s="72">
        <f t="shared" si="4"/>
        <v>-3.747131395609606</v>
      </c>
      <c r="S101" s="72">
        <f t="shared" si="5"/>
        <v>-4.1616110226734078</v>
      </c>
      <c r="U101" s="72">
        <f t="shared" si="6"/>
        <v>-0.66913060635885824</v>
      </c>
      <c r="V101" s="72">
        <f t="shared" si="7"/>
        <v>-0.74314482547739424</v>
      </c>
    </row>
    <row r="102" spans="1:22">
      <c r="A102" s="62" t="s">
        <v>76</v>
      </c>
      <c r="B102" s="63">
        <v>42468</v>
      </c>
      <c r="C102" s="64">
        <v>12.8</v>
      </c>
      <c r="D102" s="64">
        <v>1.4</v>
      </c>
      <c r="E102" s="64">
        <v>7.1</v>
      </c>
      <c r="F102" s="64">
        <v>-1.6</v>
      </c>
      <c r="G102" s="65">
        <v>219</v>
      </c>
      <c r="H102" s="64">
        <v>1.7</v>
      </c>
      <c r="I102" s="64">
        <v>3.9</v>
      </c>
      <c r="J102" s="100">
        <v>2.5</v>
      </c>
      <c r="K102" s="66"/>
      <c r="L102" s="66"/>
      <c r="M102" s="66">
        <v>13</v>
      </c>
      <c r="N102" s="66">
        <v>0</v>
      </c>
      <c r="O102" s="66">
        <v>100</v>
      </c>
      <c r="Q102" s="68"/>
      <c r="R102" s="72">
        <f t="shared" si="4"/>
        <v>-1.069844664784724</v>
      </c>
      <c r="S102" s="72">
        <f t="shared" si="5"/>
        <v>-1.3211481344768503</v>
      </c>
      <c r="U102" s="72">
        <f t="shared" si="6"/>
        <v>-0.62932039104983761</v>
      </c>
      <c r="V102" s="72">
        <f t="shared" si="7"/>
        <v>-0.77714596145697079</v>
      </c>
    </row>
    <row r="103" spans="1:22">
      <c r="A103" s="62" t="s">
        <v>77</v>
      </c>
      <c r="B103" s="63">
        <v>42469</v>
      </c>
      <c r="C103" s="64">
        <v>16.899999999999999</v>
      </c>
      <c r="D103" s="64">
        <v>0.5</v>
      </c>
      <c r="E103" s="64">
        <v>9.8000000000000007</v>
      </c>
      <c r="F103" s="64">
        <v>-3.6</v>
      </c>
      <c r="G103" s="65">
        <v>161</v>
      </c>
      <c r="H103" s="64">
        <v>3.1</v>
      </c>
      <c r="I103" s="64">
        <v>9.1999999999999993</v>
      </c>
      <c r="J103" s="100">
        <v>0</v>
      </c>
      <c r="K103" s="66"/>
      <c r="L103" s="66"/>
      <c r="M103" s="66">
        <v>13</v>
      </c>
      <c r="N103" s="66">
        <v>0</v>
      </c>
      <c r="O103" s="66">
        <v>100</v>
      </c>
      <c r="Q103" s="68"/>
      <c r="R103" s="72">
        <f t="shared" si="4"/>
        <v>1.0092612788171869</v>
      </c>
      <c r="S103" s="72">
        <f t="shared" si="5"/>
        <v>-2.931107584357882</v>
      </c>
      <c r="U103" s="72">
        <f t="shared" si="6"/>
        <v>0.32556815445715703</v>
      </c>
      <c r="V103" s="72">
        <f t="shared" si="7"/>
        <v>-0.94551857559931674</v>
      </c>
    </row>
    <row r="104" spans="1:22">
      <c r="A104" s="62" t="s">
        <v>78</v>
      </c>
      <c r="B104" s="63">
        <v>42470</v>
      </c>
      <c r="C104" s="64">
        <v>16.899999999999999</v>
      </c>
      <c r="D104" s="64">
        <v>5.2</v>
      </c>
      <c r="E104" s="64">
        <v>11.4</v>
      </c>
      <c r="F104" s="64">
        <v>2.6</v>
      </c>
      <c r="G104" s="65">
        <v>82</v>
      </c>
      <c r="H104" s="64">
        <v>3</v>
      </c>
      <c r="I104" s="64">
        <v>10.199999999999999</v>
      </c>
      <c r="J104" s="100">
        <v>1.3</v>
      </c>
      <c r="K104" s="66"/>
      <c r="L104" s="66"/>
      <c r="M104" s="66">
        <v>13</v>
      </c>
      <c r="N104" s="66">
        <v>0</v>
      </c>
      <c r="O104" s="66">
        <v>100</v>
      </c>
      <c r="Q104" s="68"/>
      <c r="R104" s="72">
        <f t="shared" si="4"/>
        <v>2.9708042062247109</v>
      </c>
      <c r="S104" s="72">
        <f t="shared" si="5"/>
        <v>0.41751930288019706</v>
      </c>
      <c r="U104" s="72">
        <f t="shared" si="6"/>
        <v>0.99026806874157025</v>
      </c>
      <c r="V104" s="72">
        <f t="shared" si="7"/>
        <v>0.13917310096006569</v>
      </c>
    </row>
    <row r="105" spans="1:22">
      <c r="A105" s="62" t="s">
        <v>72</v>
      </c>
      <c r="B105" s="63">
        <v>42471</v>
      </c>
      <c r="C105" s="64">
        <v>21.1</v>
      </c>
      <c r="D105" s="64">
        <v>8.9</v>
      </c>
      <c r="E105" s="64">
        <v>14.6</v>
      </c>
      <c r="F105" s="64">
        <v>7.4</v>
      </c>
      <c r="G105" s="65">
        <v>112</v>
      </c>
      <c r="H105" s="64">
        <v>4.5999999999999996</v>
      </c>
      <c r="I105" s="64">
        <v>10.6</v>
      </c>
      <c r="J105" s="100">
        <v>4.8</v>
      </c>
      <c r="K105" s="66"/>
      <c r="L105" s="66"/>
      <c r="M105" s="66">
        <v>13</v>
      </c>
      <c r="N105" s="66">
        <v>0</v>
      </c>
      <c r="O105" s="66">
        <v>100</v>
      </c>
      <c r="R105" s="72">
        <f t="shared" si="4"/>
        <v>4.2650457310072216</v>
      </c>
      <c r="S105" s="72">
        <f t="shared" si="5"/>
        <v>-1.7231903297131954</v>
      </c>
      <c r="U105" s="72">
        <f t="shared" si="6"/>
        <v>0.92718385456678742</v>
      </c>
      <c r="V105" s="72">
        <f t="shared" si="7"/>
        <v>-0.37460659341591207</v>
      </c>
    </row>
    <row r="106" spans="1:22">
      <c r="A106" s="62" t="s">
        <v>73</v>
      </c>
      <c r="B106" s="63">
        <v>42472</v>
      </c>
      <c r="C106" s="64">
        <v>18.5</v>
      </c>
      <c r="D106" s="64">
        <v>5.2</v>
      </c>
      <c r="E106" s="64">
        <v>11</v>
      </c>
      <c r="F106" s="64">
        <v>1.1000000000000001</v>
      </c>
      <c r="G106" s="65">
        <v>189</v>
      </c>
      <c r="H106" s="64">
        <v>2.1</v>
      </c>
      <c r="I106" s="64">
        <v>6.4</v>
      </c>
      <c r="J106" s="100">
        <v>0</v>
      </c>
      <c r="K106" s="66"/>
      <c r="L106" s="66"/>
      <c r="M106" s="66">
        <v>13</v>
      </c>
      <c r="N106" s="66">
        <v>0</v>
      </c>
      <c r="O106" s="66">
        <v>100</v>
      </c>
      <c r="R106" s="72">
        <f t="shared" si="4"/>
        <v>-0.32851237658448457</v>
      </c>
      <c r="S106" s="72">
        <f t="shared" si="5"/>
        <v>-2.0741455152497892</v>
      </c>
      <c r="U106" s="72">
        <f t="shared" si="6"/>
        <v>-0.15643446504023073</v>
      </c>
      <c r="V106" s="72">
        <f t="shared" si="7"/>
        <v>-0.98768834059513777</v>
      </c>
    </row>
    <row r="107" spans="1:22">
      <c r="A107" s="62" t="s">
        <v>74</v>
      </c>
      <c r="B107" s="63">
        <v>42473</v>
      </c>
      <c r="C107" s="64">
        <v>15.2</v>
      </c>
      <c r="D107" s="64">
        <v>1.9</v>
      </c>
      <c r="E107" s="64">
        <v>8.5</v>
      </c>
      <c r="F107" s="64">
        <v>-1.6</v>
      </c>
      <c r="G107" s="65">
        <v>145</v>
      </c>
      <c r="H107" s="64">
        <v>1.7</v>
      </c>
      <c r="I107" s="64">
        <v>2.6</v>
      </c>
      <c r="J107" s="100">
        <v>0</v>
      </c>
      <c r="K107" s="66"/>
      <c r="L107" s="66"/>
      <c r="M107" s="66">
        <v>13</v>
      </c>
      <c r="N107" s="66">
        <v>0</v>
      </c>
      <c r="O107" s="66">
        <v>100</v>
      </c>
      <c r="R107" s="72">
        <f t="shared" si="4"/>
        <v>0.97507994179677882</v>
      </c>
      <c r="S107" s="72">
        <f t="shared" si="5"/>
        <v>-1.3925584752912856</v>
      </c>
      <c r="U107" s="72">
        <f t="shared" si="6"/>
        <v>0.57357643635104638</v>
      </c>
      <c r="V107" s="72">
        <f t="shared" si="7"/>
        <v>-0.81915204428899158</v>
      </c>
    </row>
    <row r="108" spans="1:22">
      <c r="A108" s="62" t="s">
        <v>75</v>
      </c>
      <c r="B108" s="63">
        <v>42474</v>
      </c>
      <c r="C108" s="64">
        <v>17.7</v>
      </c>
      <c r="D108" s="64">
        <v>2</v>
      </c>
      <c r="E108" s="64">
        <v>11.1</v>
      </c>
      <c r="F108" s="64">
        <v>-2.2999999999999998</v>
      </c>
      <c r="G108" s="65">
        <v>181</v>
      </c>
      <c r="H108" s="64">
        <v>2.2000000000000002</v>
      </c>
      <c r="I108" s="64">
        <v>9.9</v>
      </c>
      <c r="J108" s="100">
        <v>0</v>
      </c>
      <c r="K108" s="66"/>
      <c r="L108" s="66"/>
      <c r="M108" s="66">
        <v>13</v>
      </c>
      <c r="N108" s="66">
        <v>0</v>
      </c>
      <c r="O108" s="66">
        <v>100</v>
      </c>
      <c r="R108" s="72">
        <f t="shared" si="4"/>
        <v>-3.8395294162023023E-2</v>
      </c>
      <c r="S108" s="72">
        <f t="shared" si="5"/>
        <v>-2.1996649293440611</v>
      </c>
      <c r="U108" s="72">
        <f t="shared" si="6"/>
        <v>-1.7452406437283192E-2</v>
      </c>
      <c r="V108" s="72">
        <f t="shared" si="7"/>
        <v>-0.99984769515639127</v>
      </c>
    </row>
    <row r="109" spans="1:22">
      <c r="A109" s="62" t="s">
        <v>76</v>
      </c>
      <c r="B109" s="63">
        <v>42475</v>
      </c>
      <c r="C109" s="64">
        <v>17</v>
      </c>
      <c r="D109" s="64">
        <v>9.1</v>
      </c>
      <c r="E109" s="64">
        <v>11.5</v>
      </c>
      <c r="F109" s="64">
        <v>7.6</v>
      </c>
      <c r="G109" s="65">
        <v>222</v>
      </c>
      <c r="H109" s="64">
        <v>5</v>
      </c>
      <c r="I109" s="64">
        <v>4.7</v>
      </c>
      <c r="J109" s="100">
        <v>13.7</v>
      </c>
      <c r="K109" s="66"/>
      <c r="L109" s="66"/>
      <c r="M109" s="66">
        <v>13</v>
      </c>
      <c r="N109" s="66">
        <v>0</v>
      </c>
      <c r="O109" s="66">
        <v>100</v>
      </c>
      <c r="R109" s="72">
        <f t="shared" si="4"/>
        <v>-3.3456530317942912</v>
      </c>
      <c r="S109" s="72">
        <f t="shared" si="5"/>
        <v>-3.715724127386971</v>
      </c>
      <c r="U109" s="72">
        <f t="shared" si="6"/>
        <v>-0.66913060635885824</v>
      </c>
      <c r="V109" s="72">
        <f t="shared" si="7"/>
        <v>-0.74314482547739424</v>
      </c>
    </row>
    <row r="110" spans="1:22">
      <c r="A110" s="62" t="s">
        <v>77</v>
      </c>
      <c r="B110" s="63">
        <v>42476</v>
      </c>
      <c r="C110" s="64">
        <v>14</v>
      </c>
      <c r="D110" s="64">
        <v>2.8</v>
      </c>
      <c r="E110" s="64">
        <v>8.9</v>
      </c>
      <c r="F110" s="64">
        <v>0.1</v>
      </c>
      <c r="G110" s="65">
        <v>249</v>
      </c>
      <c r="H110" s="64">
        <v>5.3</v>
      </c>
      <c r="I110" s="64">
        <v>5.4</v>
      </c>
      <c r="J110" s="100">
        <v>0</v>
      </c>
      <c r="K110" s="66"/>
      <c r="L110" s="66"/>
      <c r="M110" s="66">
        <v>13</v>
      </c>
      <c r="N110" s="66">
        <v>0</v>
      </c>
      <c r="O110" s="66">
        <v>100</v>
      </c>
      <c r="R110" s="72">
        <f t="shared" si="4"/>
        <v>-4.9479762604351682</v>
      </c>
      <c r="S110" s="72">
        <f t="shared" si="5"/>
        <v>-1.8993501325900937</v>
      </c>
      <c r="U110" s="72">
        <f t="shared" si="6"/>
        <v>-0.93358042649720163</v>
      </c>
      <c r="V110" s="72">
        <f t="shared" si="7"/>
        <v>-0.35836794954530071</v>
      </c>
    </row>
    <row r="111" spans="1:22">
      <c r="A111" s="62" t="s">
        <v>78</v>
      </c>
      <c r="B111" s="63">
        <v>42477</v>
      </c>
      <c r="C111" s="64">
        <v>11.4</v>
      </c>
      <c r="D111" s="64">
        <v>1.2</v>
      </c>
      <c r="E111" s="64">
        <v>6.2</v>
      </c>
      <c r="F111" s="64">
        <v>-2.2000000000000002</v>
      </c>
      <c r="G111" s="65">
        <v>273</v>
      </c>
      <c r="H111" s="64">
        <v>2.4</v>
      </c>
      <c r="I111" s="64">
        <v>8.3000000000000007</v>
      </c>
      <c r="J111" s="100">
        <v>2.4</v>
      </c>
      <c r="K111" s="66"/>
      <c r="L111" s="66"/>
      <c r="M111" s="66">
        <v>13</v>
      </c>
      <c r="N111" s="66">
        <v>0</v>
      </c>
      <c r="O111" s="66">
        <v>100</v>
      </c>
      <c r="R111" s="72">
        <f t="shared" si="4"/>
        <v>-2.3967108834109769</v>
      </c>
      <c r="S111" s="72">
        <f t="shared" si="5"/>
        <v>0.12560629498306547</v>
      </c>
      <c r="U111" s="72">
        <f t="shared" si="6"/>
        <v>-0.99862953475457383</v>
      </c>
      <c r="V111" s="72">
        <f t="shared" si="7"/>
        <v>5.2335956242943946E-2</v>
      </c>
    </row>
    <row r="112" spans="1:22">
      <c r="A112" s="62" t="s">
        <v>72</v>
      </c>
      <c r="B112" s="63">
        <v>42478</v>
      </c>
      <c r="C112" s="64">
        <v>13.4</v>
      </c>
      <c r="D112" s="64">
        <v>-0.7</v>
      </c>
      <c r="E112" s="64">
        <v>7.7</v>
      </c>
      <c r="F112" s="64">
        <v>-5.0999999999999996</v>
      </c>
      <c r="G112" s="65">
        <v>247</v>
      </c>
      <c r="H112" s="64">
        <v>3.8</v>
      </c>
      <c r="I112" s="64">
        <v>6.8</v>
      </c>
      <c r="J112" s="100">
        <v>0</v>
      </c>
      <c r="K112" s="66"/>
      <c r="L112" s="66"/>
      <c r="M112" s="66">
        <v>13</v>
      </c>
      <c r="N112" s="66">
        <v>0</v>
      </c>
      <c r="O112" s="66">
        <v>100</v>
      </c>
      <c r="R112" s="72">
        <f t="shared" si="4"/>
        <v>-3.4979184431192727</v>
      </c>
      <c r="S112" s="72">
        <f t="shared" si="5"/>
        <v>-1.4847782882592404</v>
      </c>
      <c r="U112" s="72">
        <f t="shared" si="6"/>
        <v>-0.92050485345244026</v>
      </c>
      <c r="V112" s="72">
        <f t="shared" si="7"/>
        <v>-0.39073112848927383</v>
      </c>
    </row>
    <row r="113" spans="1:22">
      <c r="A113" s="62" t="s">
        <v>73</v>
      </c>
      <c r="B113" s="63">
        <v>42479</v>
      </c>
      <c r="C113" s="64">
        <v>14.9</v>
      </c>
      <c r="D113" s="64">
        <v>2.6</v>
      </c>
      <c r="E113" s="64">
        <v>9.6</v>
      </c>
      <c r="F113" s="64">
        <v>-3.5</v>
      </c>
      <c r="G113" s="65">
        <v>306</v>
      </c>
      <c r="H113" s="64">
        <v>3.8</v>
      </c>
      <c r="I113" s="64">
        <v>7.1</v>
      </c>
      <c r="J113" s="100">
        <v>0</v>
      </c>
      <c r="K113" s="66"/>
      <c r="L113" s="66"/>
      <c r="M113" s="66">
        <v>13</v>
      </c>
      <c r="N113" s="66">
        <v>0</v>
      </c>
      <c r="O113" s="66">
        <v>100</v>
      </c>
      <c r="R113" s="72">
        <f t="shared" si="4"/>
        <v>-3.0742645786248004</v>
      </c>
      <c r="S113" s="72">
        <f t="shared" si="5"/>
        <v>2.2335839587113968</v>
      </c>
      <c r="U113" s="72">
        <f t="shared" si="6"/>
        <v>-0.80901699437494756</v>
      </c>
      <c r="V113" s="72">
        <f t="shared" si="7"/>
        <v>0.58778525229247292</v>
      </c>
    </row>
    <row r="114" spans="1:22">
      <c r="A114" s="62" t="s">
        <v>74</v>
      </c>
      <c r="B114" s="63">
        <v>42480</v>
      </c>
      <c r="C114" s="64">
        <v>14.8</v>
      </c>
      <c r="D114" s="64">
        <v>-1.4</v>
      </c>
      <c r="E114" s="64">
        <v>8.6999999999999993</v>
      </c>
      <c r="F114" s="64">
        <v>-5.7</v>
      </c>
      <c r="G114" s="65">
        <v>47</v>
      </c>
      <c r="H114" s="64">
        <v>3.2</v>
      </c>
      <c r="I114" s="64">
        <v>13.2</v>
      </c>
      <c r="J114" s="100">
        <v>0</v>
      </c>
      <c r="K114" s="66"/>
      <c r="L114" s="66"/>
      <c r="M114" s="66">
        <v>13</v>
      </c>
      <c r="N114" s="66">
        <v>0</v>
      </c>
      <c r="O114" s="66">
        <v>100</v>
      </c>
      <c r="R114" s="72">
        <f t="shared" si="4"/>
        <v>2.3403318451813457</v>
      </c>
      <c r="S114" s="72">
        <f t="shared" si="5"/>
        <v>2.1823947521999951</v>
      </c>
      <c r="U114" s="72">
        <f t="shared" si="6"/>
        <v>0.73135370161917046</v>
      </c>
      <c r="V114" s="72">
        <f t="shared" si="7"/>
        <v>0.68199836006249848</v>
      </c>
    </row>
    <row r="115" spans="1:22">
      <c r="A115" s="62" t="s">
        <v>75</v>
      </c>
      <c r="B115" s="63">
        <v>42481</v>
      </c>
      <c r="C115" s="64">
        <v>19.3</v>
      </c>
      <c r="D115" s="64">
        <v>4.2</v>
      </c>
      <c r="E115" s="64">
        <v>12</v>
      </c>
      <c r="F115" s="64">
        <v>2.5</v>
      </c>
      <c r="G115" s="65">
        <v>50</v>
      </c>
      <c r="H115" s="64">
        <v>4.3</v>
      </c>
      <c r="I115" s="64">
        <v>12.5</v>
      </c>
      <c r="J115" s="100">
        <v>0</v>
      </c>
      <c r="K115" s="66"/>
      <c r="L115" s="66"/>
      <c r="M115" s="66">
        <v>13</v>
      </c>
      <c r="N115" s="66">
        <v>0</v>
      </c>
      <c r="O115" s="66">
        <v>100</v>
      </c>
      <c r="R115" s="72">
        <f t="shared" si="4"/>
        <v>3.2939911054116053</v>
      </c>
      <c r="S115" s="72">
        <f t="shared" si="5"/>
        <v>2.763986721652119</v>
      </c>
      <c r="U115" s="72">
        <f t="shared" si="6"/>
        <v>0.76604444311897801</v>
      </c>
      <c r="V115" s="72">
        <f t="shared" si="7"/>
        <v>0.64278760968653936</v>
      </c>
    </row>
    <row r="116" spans="1:22">
      <c r="A116" s="62" t="s">
        <v>76</v>
      </c>
      <c r="B116" s="63">
        <v>42482</v>
      </c>
      <c r="C116" s="64">
        <v>14.3</v>
      </c>
      <c r="D116" s="64">
        <v>6.3</v>
      </c>
      <c r="E116" s="64">
        <v>10.1</v>
      </c>
      <c r="F116" s="64">
        <v>5.5</v>
      </c>
      <c r="G116" s="65">
        <v>30</v>
      </c>
      <c r="H116" s="64">
        <v>4.7</v>
      </c>
      <c r="I116" s="64">
        <v>1.7</v>
      </c>
      <c r="J116" s="100">
        <v>0</v>
      </c>
      <c r="K116" s="66"/>
      <c r="L116" s="66"/>
      <c r="M116" s="66">
        <v>13</v>
      </c>
      <c r="N116" s="66">
        <v>0</v>
      </c>
      <c r="O116" s="66">
        <v>100</v>
      </c>
      <c r="R116" s="72">
        <f t="shared" si="4"/>
        <v>2.3499999999999996</v>
      </c>
      <c r="S116" s="72">
        <f t="shared" si="5"/>
        <v>4.0703193977868617</v>
      </c>
      <c r="U116" s="72">
        <f t="shared" si="6"/>
        <v>0.49999999999999994</v>
      </c>
      <c r="V116" s="72">
        <f t="shared" si="7"/>
        <v>0.86602540378443871</v>
      </c>
    </row>
    <row r="117" spans="1:22">
      <c r="A117" s="62" t="s">
        <v>77</v>
      </c>
      <c r="B117" s="63">
        <v>42483</v>
      </c>
      <c r="C117" s="64">
        <v>10.5</v>
      </c>
      <c r="D117" s="64">
        <v>1.3</v>
      </c>
      <c r="E117" s="64">
        <v>6.3</v>
      </c>
      <c r="F117" s="64">
        <v>-2.1</v>
      </c>
      <c r="G117" s="65">
        <v>346</v>
      </c>
      <c r="H117" s="64">
        <v>4.3</v>
      </c>
      <c r="I117" s="64">
        <v>5.7</v>
      </c>
      <c r="J117" s="100">
        <v>0.6</v>
      </c>
      <c r="K117" s="66"/>
      <c r="L117" s="66"/>
      <c r="M117" s="66">
        <v>13</v>
      </c>
      <c r="N117" s="66">
        <v>0</v>
      </c>
      <c r="O117" s="66">
        <v>100</v>
      </c>
      <c r="R117" s="72">
        <f t="shared" si="4"/>
        <v>-1.0402641510785717</v>
      </c>
      <c r="S117" s="72">
        <f t="shared" si="5"/>
        <v>4.1722716229867842</v>
      </c>
      <c r="U117" s="72">
        <f t="shared" si="6"/>
        <v>-0.24192189559966787</v>
      </c>
      <c r="V117" s="72">
        <f t="shared" si="7"/>
        <v>0.97029572627599647</v>
      </c>
    </row>
    <row r="118" spans="1:22">
      <c r="A118" s="62" t="s">
        <v>78</v>
      </c>
      <c r="B118" s="63">
        <v>42484</v>
      </c>
      <c r="C118" s="64">
        <v>8.8000000000000007</v>
      </c>
      <c r="D118" s="64">
        <v>0.3</v>
      </c>
      <c r="E118" s="64">
        <v>4.2</v>
      </c>
      <c r="F118" s="64">
        <v>-2</v>
      </c>
      <c r="G118" s="65">
        <v>294</v>
      </c>
      <c r="H118" s="64">
        <v>3.9</v>
      </c>
      <c r="I118" s="64">
        <v>9.4</v>
      </c>
      <c r="J118" s="100">
        <v>3.3</v>
      </c>
      <c r="K118" s="66"/>
      <c r="L118" s="66"/>
      <c r="M118" s="66">
        <v>13</v>
      </c>
      <c r="N118" s="66">
        <v>0</v>
      </c>
      <c r="O118" s="66">
        <v>100</v>
      </c>
      <c r="R118" s="72">
        <f t="shared" si="4"/>
        <v>-3.5628272848061431</v>
      </c>
      <c r="S118" s="72">
        <f t="shared" si="5"/>
        <v>1.5862729079956222</v>
      </c>
      <c r="U118" s="72">
        <f t="shared" si="6"/>
        <v>-0.91354545764260076</v>
      </c>
      <c r="V118" s="72">
        <f t="shared" si="7"/>
        <v>0.40673664307580054</v>
      </c>
    </row>
    <row r="119" spans="1:22">
      <c r="A119" s="62" t="s">
        <v>72</v>
      </c>
      <c r="B119" s="63">
        <v>42485</v>
      </c>
      <c r="C119" s="64">
        <v>9.3000000000000007</v>
      </c>
      <c r="D119" s="64">
        <v>0.7</v>
      </c>
      <c r="E119" s="64">
        <v>4.5999999999999996</v>
      </c>
      <c r="F119" s="64">
        <v>-1</v>
      </c>
      <c r="G119" s="65">
        <v>235</v>
      </c>
      <c r="H119" s="64">
        <v>4.8</v>
      </c>
      <c r="I119" s="64">
        <v>1.4</v>
      </c>
      <c r="J119" s="100">
        <v>5.6</v>
      </c>
      <c r="K119" s="66"/>
      <c r="L119" s="66"/>
      <c r="M119" s="66">
        <v>13</v>
      </c>
      <c r="N119" s="66">
        <v>0</v>
      </c>
      <c r="O119" s="66">
        <v>100</v>
      </c>
      <c r="R119" s="72">
        <f t="shared" si="4"/>
        <v>-3.9319298125871596</v>
      </c>
      <c r="S119" s="72">
        <f t="shared" si="5"/>
        <v>-2.7531668944850227</v>
      </c>
      <c r="U119" s="72">
        <f t="shared" si="6"/>
        <v>-0.81915204428899158</v>
      </c>
      <c r="V119" s="72">
        <f t="shared" si="7"/>
        <v>-0.57357643635104638</v>
      </c>
    </row>
    <row r="120" spans="1:22">
      <c r="A120" s="62" t="s">
        <v>73</v>
      </c>
      <c r="B120" s="63">
        <v>42486</v>
      </c>
      <c r="C120" s="64">
        <v>9</v>
      </c>
      <c r="D120" s="64">
        <v>0.1</v>
      </c>
      <c r="E120" s="64">
        <v>4.3</v>
      </c>
      <c r="F120" s="64">
        <v>-1.2</v>
      </c>
      <c r="G120" s="65">
        <v>262</v>
      </c>
      <c r="H120" s="64">
        <v>6.5</v>
      </c>
      <c r="I120" s="64">
        <v>6.9</v>
      </c>
      <c r="J120" s="100">
        <v>2.8</v>
      </c>
      <c r="K120" s="66"/>
      <c r="L120" s="66"/>
      <c r="M120" s="66">
        <v>13</v>
      </c>
      <c r="N120" s="66">
        <v>0</v>
      </c>
      <c r="O120" s="66">
        <v>100</v>
      </c>
      <c r="R120" s="72">
        <f t="shared" si="4"/>
        <v>-6.4367424468202072</v>
      </c>
      <c r="S120" s="72">
        <f t="shared" si="5"/>
        <v>-0.90462515624042206</v>
      </c>
      <c r="U120" s="72">
        <f t="shared" si="6"/>
        <v>-0.99026806874157036</v>
      </c>
      <c r="V120" s="72">
        <f t="shared" si="7"/>
        <v>-0.13917310096006494</v>
      </c>
    </row>
    <row r="121" spans="1:22">
      <c r="A121" s="62" t="s">
        <v>74</v>
      </c>
      <c r="B121" s="63">
        <v>42487</v>
      </c>
      <c r="C121" s="64">
        <v>10.1</v>
      </c>
      <c r="D121" s="64">
        <v>2.9</v>
      </c>
      <c r="E121" s="64">
        <v>5.5</v>
      </c>
      <c r="F121" s="64">
        <v>1.7</v>
      </c>
      <c r="G121" s="65">
        <v>268</v>
      </c>
      <c r="H121" s="64">
        <v>5.0999999999999996</v>
      </c>
      <c r="I121" s="64">
        <v>5.2</v>
      </c>
      <c r="J121" s="100">
        <v>8.3000000000000007</v>
      </c>
      <c r="K121" s="66"/>
      <c r="L121" s="66"/>
      <c r="M121" s="66">
        <v>13</v>
      </c>
      <c r="N121" s="66">
        <v>0</v>
      </c>
      <c r="O121" s="66">
        <v>100</v>
      </c>
      <c r="R121" s="72">
        <f t="shared" si="4"/>
        <v>-5.0968932177973878</v>
      </c>
      <c r="S121" s="72">
        <f t="shared" si="5"/>
        <v>-0.17798743318275839</v>
      </c>
      <c r="U121" s="72">
        <f t="shared" si="6"/>
        <v>-0.99939082701909565</v>
      </c>
      <c r="V121" s="72">
        <f t="shared" si="7"/>
        <v>-3.4899496702501649E-2</v>
      </c>
    </row>
    <row r="122" spans="1:22">
      <c r="A122" s="62" t="s">
        <v>75</v>
      </c>
      <c r="B122" s="63">
        <v>42488</v>
      </c>
      <c r="C122" s="64">
        <v>10.8</v>
      </c>
      <c r="D122" s="64">
        <v>-0.6</v>
      </c>
      <c r="E122" s="64">
        <v>5.4</v>
      </c>
      <c r="F122" s="64">
        <v>-3</v>
      </c>
      <c r="G122" s="65">
        <v>216</v>
      </c>
      <c r="H122" s="64">
        <v>3.2</v>
      </c>
      <c r="I122" s="64">
        <v>9.8000000000000007</v>
      </c>
      <c r="J122" s="100">
        <v>1.4</v>
      </c>
      <c r="K122" s="66"/>
      <c r="L122" s="66"/>
      <c r="M122" s="66">
        <v>13</v>
      </c>
      <c r="N122" s="66">
        <v>0</v>
      </c>
      <c r="O122" s="66">
        <v>100</v>
      </c>
      <c r="R122" s="72">
        <f t="shared" si="4"/>
        <v>-1.8809128073359138</v>
      </c>
      <c r="S122" s="72">
        <f t="shared" si="5"/>
        <v>-2.5888543819998322</v>
      </c>
      <c r="U122" s="72">
        <f t="shared" si="6"/>
        <v>-0.58778525229247303</v>
      </c>
      <c r="V122" s="72">
        <f t="shared" si="7"/>
        <v>-0.80901699437494756</v>
      </c>
    </row>
    <row r="123" spans="1:22">
      <c r="A123" s="62" t="s">
        <v>76</v>
      </c>
      <c r="B123" s="63">
        <v>42489</v>
      </c>
      <c r="C123" s="64">
        <v>10.3</v>
      </c>
      <c r="D123" s="64">
        <v>4.3</v>
      </c>
      <c r="E123" s="64">
        <v>7.7</v>
      </c>
      <c r="F123" s="64">
        <v>2.8</v>
      </c>
      <c r="G123" s="65">
        <v>201</v>
      </c>
      <c r="H123" s="64">
        <v>5.5</v>
      </c>
      <c r="I123" s="64">
        <v>2.5</v>
      </c>
      <c r="J123" s="100">
        <v>0.7</v>
      </c>
      <c r="K123" s="66"/>
      <c r="L123" s="66"/>
      <c r="M123" s="66">
        <v>13</v>
      </c>
      <c r="N123" s="66">
        <v>0</v>
      </c>
      <c r="O123" s="66">
        <v>100</v>
      </c>
      <c r="R123" s="72">
        <f t="shared" si="4"/>
        <v>-1.9710237224991525</v>
      </c>
      <c r="S123" s="72">
        <f t="shared" si="5"/>
        <v>-5.1346923457346092</v>
      </c>
      <c r="U123" s="72">
        <f t="shared" si="6"/>
        <v>-0.35836794954530043</v>
      </c>
      <c r="V123" s="72">
        <f t="shared" si="7"/>
        <v>-0.93358042649720174</v>
      </c>
    </row>
    <row r="124" spans="1:22">
      <c r="A124" s="62" t="s">
        <v>77</v>
      </c>
      <c r="B124" s="63">
        <v>42490</v>
      </c>
      <c r="C124" s="64">
        <v>12.3</v>
      </c>
      <c r="D124" s="64">
        <v>4.5</v>
      </c>
      <c r="E124" s="64">
        <v>8.4</v>
      </c>
      <c r="F124" s="64">
        <v>2.9</v>
      </c>
      <c r="G124" s="65">
        <v>352</v>
      </c>
      <c r="H124" s="64">
        <v>3.5</v>
      </c>
      <c r="I124" s="64">
        <v>3.5</v>
      </c>
      <c r="J124" s="100">
        <v>0</v>
      </c>
      <c r="K124" s="66"/>
      <c r="L124" s="66"/>
      <c r="M124" s="66">
        <v>13</v>
      </c>
      <c r="N124" s="66">
        <v>0</v>
      </c>
      <c r="O124" s="66">
        <v>100</v>
      </c>
      <c r="R124" s="72">
        <f t="shared" si="4"/>
        <v>-0.4871058533602306</v>
      </c>
      <c r="S124" s="72">
        <f t="shared" si="5"/>
        <v>3.4659382405954959</v>
      </c>
      <c r="U124" s="72">
        <f t="shared" si="6"/>
        <v>-0.13917310096006588</v>
      </c>
      <c r="V124" s="72">
        <f t="shared" si="7"/>
        <v>0.99026806874157025</v>
      </c>
    </row>
    <row r="125" spans="1:22">
      <c r="A125" s="62" t="s">
        <v>78</v>
      </c>
      <c r="B125" s="63">
        <v>42491</v>
      </c>
      <c r="C125" s="64">
        <v>14.7</v>
      </c>
      <c r="D125" s="64">
        <v>3.1</v>
      </c>
      <c r="E125" s="64">
        <v>8.5</v>
      </c>
      <c r="F125" s="64">
        <v>-1.4</v>
      </c>
      <c r="G125" s="65">
        <v>2</v>
      </c>
      <c r="H125" s="64">
        <v>3.3</v>
      </c>
      <c r="I125" s="64">
        <v>9.1</v>
      </c>
      <c r="J125" s="100">
        <v>0</v>
      </c>
      <c r="K125" s="66"/>
      <c r="L125" s="66"/>
      <c r="M125" s="66">
        <v>13</v>
      </c>
      <c r="N125" s="66">
        <v>0</v>
      </c>
      <c r="O125" s="66">
        <v>100</v>
      </c>
      <c r="R125" s="72">
        <f t="shared" si="4"/>
        <v>0.11516833911825319</v>
      </c>
      <c r="S125" s="72">
        <f t="shared" si="5"/>
        <v>3.297989729163016</v>
      </c>
      <c r="U125" s="72">
        <f t="shared" si="6"/>
        <v>3.4899496702500969E-2</v>
      </c>
      <c r="V125" s="72">
        <f t="shared" si="7"/>
        <v>0.99939082701909576</v>
      </c>
    </row>
    <row r="126" spans="1:22">
      <c r="A126" s="62" t="s">
        <v>72</v>
      </c>
      <c r="B126" s="63">
        <v>42492</v>
      </c>
      <c r="C126" s="64">
        <v>19.3</v>
      </c>
      <c r="D126" s="64">
        <v>0.7</v>
      </c>
      <c r="E126" s="64">
        <v>11.9</v>
      </c>
      <c r="F126" s="64">
        <v>-3.1</v>
      </c>
      <c r="G126" s="65">
        <v>227</v>
      </c>
      <c r="H126" s="64">
        <v>2.7</v>
      </c>
      <c r="I126" s="64">
        <v>11.4</v>
      </c>
      <c r="J126" s="100">
        <v>0.3</v>
      </c>
      <c r="K126" s="66"/>
      <c r="L126" s="66"/>
      <c r="M126" s="66">
        <v>13</v>
      </c>
      <c r="N126" s="66">
        <v>0</v>
      </c>
      <c r="O126" s="66">
        <v>100</v>
      </c>
      <c r="R126" s="72">
        <f t="shared" si="4"/>
        <v>-1.9746549943717595</v>
      </c>
      <c r="S126" s="72">
        <f t="shared" si="5"/>
        <v>-1.8413955721687472</v>
      </c>
      <c r="U126" s="72">
        <f t="shared" si="6"/>
        <v>-0.73135370161917013</v>
      </c>
      <c r="V126" s="72">
        <f t="shared" si="7"/>
        <v>-0.68199836006249892</v>
      </c>
    </row>
    <row r="127" spans="1:22">
      <c r="A127" s="62" t="s">
        <v>73</v>
      </c>
      <c r="B127" s="63">
        <v>42493</v>
      </c>
      <c r="C127" s="64">
        <v>14.9</v>
      </c>
      <c r="D127" s="64">
        <v>2.5</v>
      </c>
      <c r="E127" s="64">
        <v>10.1</v>
      </c>
      <c r="F127" s="64">
        <v>-2.6</v>
      </c>
      <c r="G127" s="65">
        <v>303</v>
      </c>
      <c r="H127" s="64">
        <v>3.7</v>
      </c>
      <c r="I127" s="64">
        <v>11.8</v>
      </c>
      <c r="J127" s="100">
        <v>1.9</v>
      </c>
      <c r="K127" s="66"/>
      <c r="L127" s="66"/>
      <c r="M127" s="66">
        <v>13</v>
      </c>
      <c r="N127" s="66">
        <v>0</v>
      </c>
      <c r="O127" s="66">
        <v>100</v>
      </c>
      <c r="R127" s="72">
        <f t="shared" si="4"/>
        <v>-3.1030811013980699</v>
      </c>
      <c r="S127" s="72">
        <f t="shared" si="5"/>
        <v>2.0151644295555986</v>
      </c>
      <c r="U127" s="72">
        <f t="shared" si="6"/>
        <v>-0.83867056794542427</v>
      </c>
      <c r="V127" s="72">
        <f t="shared" si="7"/>
        <v>0.54463903501502664</v>
      </c>
    </row>
    <row r="128" spans="1:22">
      <c r="A128" s="62" t="s">
        <v>74</v>
      </c>
      <c r="B128" s="63">
        <v>42494</v>
      </c>
      <c r="C128" s="64">
        <v>16.5</v>
      </c>
      <c r="D128" s="64">
        <v>0.6</v>
      </c>
      <c r="E128" s="64">
        <v>10.6</v>
      </c>
      <c r="F128" s="64">
        <v>-3.9</v>
      </c>
      <c r="G128" s="65">
        <v>97</v>
      </c>
      <c r="H128" s="64">
        <v>2.1</v>
      </c>
      <c r="I128" s="64">
        <v>12.6</v>
      </c>
      <c r="J128" s="100">
        <v>0</v>
      </c>
      <c r="K128" s="66"/>
      <c r="L128" s="66"/>
      <c r="M128" s="66">
        <v>13</v>
      </c>
      <c r="N128" s="66">
        <v>0</v>
      </c>
      <c r="O128" s="66">
        <v>100</v>
      </c>
      <c r="R128" s="72">
        <f t="shared" si="4"/>
        <v>2.0843469184467764</v>
      </c>
      <c r="S128" s="72">
        <f t="shared" si="5"/>
        <v>-0.25592562115080947</v>
      </c>
      <c r="U128" s="72">
        <f t="shared" si="6"/>
        <v>0.99254615164132209</v>
      </c>
      <c r="V128" s="72">
        <f t="shared" si="7"/>
        <v>-0.12186934340514737</v>
      </c>
    </row>
    <row r="129" spans="1:22">
      <c r="A129" s="62" t="s">
        <v>75</v>
      </c>
      <c r="B129" s="63">
        <v>42495</v>
      </c>
      <c r="C129" s="64">
        <v>20.100000000000001</v>
      </c>
      <c r="D129" s="64">
        <v>6.6</v>
      </c>
      <c r="E129" s="64">
        <v>14.4</v>
      </c>
      <c r="F129" s="64">
        <v>3.6</v>
      </c>
      <c r="G129" s="65">
        <v>113</v>
      </c>
      <c r="H129" s="64">
        <v>3.4</v>
      </c>
      <c r="I129" s="64">
        <v>14</v>
      </c>
      <c r="J129" s="100">
        <v>0</v>
      </c>
      <c r="K129" s="66"/>
      <c r="L129" s="66"/>
      <c r="M129" s="66">
        <v>13</v>
      </c>
      <c r="N129" s="66">
        <v>0</v>
      </c>
      <c r="O129" s="66">
        <v>100</v>
      </c>
      <c r="R129" s="72">
        <f t="shared" si="4"/>
        <v>3.1297165017382973</v>
      </c>
      <c r="S129" s="72">
        <f t="shared" si="5"/>
        <v>-1.3284858368635302</v>
      </c>
      <c r="U129" s="72">
        <f t="shared" si="6"/>
        <v>0.92050485345244037</v>
      </c>
      <c r="V129" s="72">
        <f t="shared" si="7"/>
        <v>-0.3907311284892736</v>
      </c>
    </row>
    <row r="130" spans="1:22">
      <c r="A130" s="62" t="s">
        <v>76</v>
      </c>
      <c r="B130" s="63">
        <v>42496</v>
      </c>
      <c r="C130" s="64">
        <v>25.1</v>
      </c>
      <c r="D130" s="64">
        <v>11.2</v>
      </c>
      <c r="E130" s="64">
        <v>17.7</v>
      </c>
      <c r="F130" s="64">
        <v>6.7</v>
      </c>
      <c r="G130" s="65">
        <v>128</v>
      </c>
      <c r="H130" s="64">
        <v>3.2</v>
      </c>
      <c r="I130" s="64">
        <v>13.8</v>
      </c>
      <c r="J130" s="100">
        <v>0</v>
      </c>
      <c r="K130" s="66"/>
      <c r="L130" s="66"/>
      <c r="M130" s="66">
        <v>13</v>
      </c>
      <c r="N130" s="66">
        <v>0</v>
      </c>
      <c r="O130" s="66">
        <v>100</v>
      </c>
      <c r="R130" s="72">
        <f t="shared" si="4"/>
        <v>2.5216344115415108</v>
      </c>
      <c r="S130" s="72">
        <f t="shared" si="5"/>
        <v>-1.9701167210421067</v>
      </c>
      <c r="U130" s="72">
        <f t="shared" si="6"/>
        <v>0.78801075360672201</v>
      </c>
      <c r="V130" s="72">
        <f t="shared" si="7"/>
        <v>-0.61566147532565829</v>
      </c>
    </row>
    <row r="131" spans="1:22">
      <c r="A131" s="62" t="s">
        <v>77</v>
      </c>
      <c r="B131" s="63">
        <v>42497</v>
      </c>
      <c r="C131" s="64">
        <v>26.9</v>
      </c>
      <c r="D131" s="64">
        <v>10.5</v>
      </c>
      <c r="E131" s="64">
        <v>20.3</v>
      </c>
      <c r="F131" s="64">
        <v>4.7</v>
      </c>
      <c r="G131" s="65">
        <v>116</v>
      </c>
      <c r="H131" s="64">
        <v>2.8</v>
      </c>
      <c r="I131" s="64">
        <v>13.4</v>
      </c>
      <c r="J131" s="100">
        <v>0</v>
      </c>
      <c r="K131" s="66"/>
      <c r="L131" s="66"/>
      <c r="M131" s="66">
        <v>13</v>
      </c>
      <c r="N131" s="66">
        <v>0</v>
      </c>
      <c r="O131" s="66">
        <v>100</v>
      </c>
      <c r="R131" s="72">
        <f t="shared" si="4"/>
        <v>2.5166233296376674</v>
      </c>
      <c r="S131" s="72">
        <f t="shared" si="5"/>
        <v>-1.227439211009417</v>
      </c>
      <c r="U131" s="72">
        <f t="shared" si="6"/>
        <v>0.89879404629916693</v>
      </c>
      <c r="V131" s="72">
        <f t="shared" si="7"/>
        <v>-0.43837114678907751</v>
      </c>
    </row>
    <row r="132" spans="1:22">
      <c r="A132" s="62" t="s">
        <v>78</v>
      </c>
      <c r="B132" s="63">
        <v>42498</v>
      </c>
      <c r="C132" s="64">
        <v>26.4</v>
      </c>
      <c r="D132" s="64">
        <v>14.7</v>
      </c>
      <c r="E132" s="64">
        <v>21.4</v>
      </c>
      <c r="F132" s="64">
        <v>9.9</v>
      </c>
      <c r="G132" s="65">
        <v>109</v>
      </c>
      <c r="H132" s="64">
        <v>4.3</v>
      </c>
      <c r="I132" s="64">
        <v>13.9</v>
      </c>
      <c r="J132" s="100">
        <v>0</v>
      </c>
      <c r="K132" s="66"/>
      <c r="L132" s="66"/>
      <c r="M132" s="66">
        <v>13</v>
      </c>
      <c r="N132" s="66">
        <v>0</v>
      </c>
      <c r="O132" s="66">
        <v>100</v>
      </c>
      <c r="R132" s="72">
        <f t="shared" si="4"/>
        <v>4.0657298750770625</v>
      </c>
      <c r="S132" s="72">
        <f t="shared" si="5"/>
        <v>-1.3999430641657726</v>
      </c>
      <c r="U132" s="72">
        <f t="shared" si="6"/>
        <v>0.94551857559931685</v>
      </c>
      <c r="V132" s="72">
        <f t="shared" si="7"/>
        <v>-0.32556815445715642</v>
      </c>
    </row>
    <row r="133" spans="1:22">
      <c r="A133" s="62" t="s">
        <v>72</v>
      </c>
      <c r="B133" s="63">
        <v>42499</v>
      </c>
      <c r="C133" s="64">
        <v>26.1</v>
      </c>
      <c r="D133" s="64">
        <v>15.8</v>
      </c>
      <c r="E133" s="64">
        <v>21.3</v>
      </c>
      <c r="F133" s="64">
        <v>13.8</v>
      </c>
      <c r="G133" s="65">
        <v>104</v>
      </c>
      <c r="H133" s="64">
        <v>4.5</v>
      </c>
      <c r="I133" s="64">
        <v>11.2</v>
      </c>
      <c r="J133" s="100">
        <v>0</v>
      </c>
      <c r="K133" s="66"/>
      <c r="L133" s="66"/>
      <c r="M133" s="66">
        <v>13</v>
      </c>
      <c r="N133" s="66">
        <v>0</v>
      </c>
      <c r="O133" s="66">
        <v>100</v>
      </c>
      <c r="R133" s="72">
        <f t="shared" ref="R133:R196" si="8">H133*SIN(G133*PI()/180)</f>
        <v>4.3663307682419843</v>
      </c>
      <c r="S133" s="72">
        <f t="shared" ref="S133:S196" si="9">H133*COS(G133*PI()/180)</f>
        <v>-1.0886485301985049</v>
      </c>
      <c r="U133" s="72">
        <f t="shared" ref="U133:U196" si="10">SIN(G133*PI()/180)</f>
        <v>0.97029572627599647</v>
      </c>
      <c r="V133" s="72">
        <f t="shared" ref="V133:V196" si="11">COS(G133*PI()/180)</f>
        <v>-0.24192189559966779</v>
      </c>
    </row>
    <row r="134" spans="1:22">
      <c r="A134" s="62" t="s">
        <v>73</v>
      </c>
      <c r="B134" s="63">
        <v>42500</v>
      </c>
      <c r="C134" s="64">
        <v>21.5</v>
      </c>
      <c r="D134" s="64">
        <v>18.600000000000001</v>
      </c>
      <c r="E134" s="64">
        <v>18.600000000000001</v>
      </c>
      <c r="F134" s="64">
        <v>13.7</v>
      </c>
      <c r="G134" s="65">
        <v>114</v>
      </c>
      <c r="H134" s="64">
        <v>2.8</v>
      </c>
      <c r="I134" s="64">
        <v>0.9</v>
      </c>
      <c r="J134" s="100">
        <v>0</v>
      </c>
      <c r="K134" s="66"/>
      <c r="L134" s="66"/>
      <c r="M134" s="66">
        <v>13</v>
      </c>
      <c r="N134" s="66">
        <v>0</v>
      </c>
      <c r="O134" s="66">
        <v>100</v>
      </c>
      <c r="R134" s="72">
        <f t="shared" si="8"/>
        <v>2.5579272813992824</v>
      </c>
      <c r="S134" s="72">
        <f t="shared" si="9"/>
        <v>-1.13886260061224</v>
      </c>
      <c r="U134" s="72">
        <f t="shared" si="10"/>
        <v>0.91354545764260098</v>
      </c>
      <c r="V134" s="72">
        <f t="shared" si="11"/>
        <v>-0.40673664307580004</v>
      </c>
    </row>
    <row r="135" spans="1:22">
      <c r="A135" s="62" t="s">
        <v>74</v>
      </c>
      <c r="B135" s="63">
        <v>42501</v>
      </c>
      <c r="C135" s="64">
        <v>26.4</v>
      </c>
      <c r="D135" s="64">
        <v>15.4</v>
      </c>
      <c r="E135" s="64">
        <v>20.9</v>
      </c>
      <c r="F135" s="64">
        <v>13.6</v>
      </c>
      <c r="G135" s="65">
        <v>90</v>
      </c>
      <c r="H135" s="64">
        <v>3.6</v>
      </c>
      <c r="I135" s="64">
        <v>9.4</v>
      </c>
      <c r="J135" s="100">
        <v>0</v>
      </c>
      <c r="K135" s="66"/>
      <c r="L135" s="66"/>
      <c r="M135" s="66">
        <v>13</v>
      </c>
      <c r="N135" s="66">
        <v>0</v>
      </c>
      <c r="O135" s="66">
        <v>100</v>
      </c>
      <c r="R135" s="72">
        <f t="shared" si="8"/>
        <v>3.6</v>
      </c>
      <c r="S135" s="72">
        <f t="shared" si="9"/>
        <v>2.205267218835516E-16</v>
      </c>
      <c r="U135" s="72">
        <f t="shared" si="10"/>
        <v>1</v>
      </c>
      <c r="V135" s="72">
        <f t="shared" si="11"/>
        <v>6.1257422745431001E-17</v>
      </c>
    </row>
    <row r="136" spans="1:22">
      <c r="A136" s="62" t="s">
        <v>75</v>
      </c>
      <c r="B136" s="63">
        <v>42502</v>
      </c>
      <c r="C136" s="64">
        <v>26.3</v>
      </c>
      <c r="D136" s="64">
        <v>15.1</v>
      </c>
      <c r="E136" s="64">
        <v>20.3</v>
      </c>
      <c r="F136" s="64">
        <v>13.2</v>
      </c>
      <c r="G136" s="65">
        <v>63</v>
      </c>
      <c r="H136" s="64">
        <v>5</v>
      </c>
      <c r="I136" s="64">
        <v>13.6</v>
      </c>
      <c r="J136" s="100">
        <v>0</v>
      </c>
      <c r="K136" s="66"/>
      <c r="L136" s="66"/>
      <c r="M136" s="66">
        <v>13</v>
      </c>
      <c r="N136" s="66">
        <v>0</v>
      </c>
      <c r="O136" s="66">
        <v>100</v>
      </c>
      <c r="R136" s="72">
        <f t="shared" si="8"/>
        <v>4.4550326209418394</v>
      </c>
      <c r="S136" s="72">
        <f t="shared" si="9"/>
        <v>2.2699524986977342</v>
      </c>
      <c r="U136" s="72">
        <f t="shared" si="10"/>
        <v>0.89100652418836779</v>
      </c>
      <c r="V136" s="72">
        <f t="shared" si="11"/>
        <v>0.4539904997395468</v>
      </c>
    </row>
    <row r="137" spans="1:22">
      <c r="A137" s="62" t="s">
        <v>76</v>
      </c>
      <c r="B137" s="63">
        <v>42503</v>
      </c>
      <c r="C137" s="64">
        <v>24.7</v>
      </c>
      <c r="D137" s="64">
        <v>9.4</v>
      </c>
      <c r="E137" s="64">
        <v>16.899999999999999</v>
      </c>
      <c r="F137" s="64">
        <v>8.4</v>
      </c>
      <c r="G137" s="65">
        <v>9</v>
      </c>
      <c r="H137" s="64">
        <v>5.4</v>
      </c>
      <c r="I137" s="64">
        <v>13.9</v>
      </c>
      <c r="J137" s="100">
        <v>0</v>
      </c>
      <c r="K137" s="66"/>
      <c r="L137" s="66"/>
      <c r="M137" s="66">
        <v>13</v>
      </c>
      <c r="N137" s="66">
        <v>0</v>
      </c>
      <c r="O137" s="66">
        <v>100</v>
      </c>
      <c r="R137" s="72">
        <f t="shared" si="8"/>
        <v>0.84474611121724674</v>
      </c>
      <c r="S137" s="72">
        <f t="shared" si="9"/>
        <v>5.3335170392137439</v>
      </c>
      <c r="U137" s="72">
        <f t="shared" si="10"/>
        <v>0.15643446504023087</v>
      </c>
      <c r="V137" s="72">
        <f t="shared" si="11"/>
        <v>0.98768834059513777</v>
      </c>
    </row>
    <row r="138" spans="1:22">
      <c r="A138" s="62" t="s">
        <v>77</v>
      </c>
      <c r="B138" s="63">
        <v>42504</v>
      </c>
      <c r="C138" s="64">
        <v>13.2</v>
      </c>
      <c r="D138" s="64">
        <v>4.9000000000000004</v>
      </c>
      <c r="E138" s="64">
        <v>9.3000000000000007</v>
      </c>
      <c r="F138" s="64">
        <v>3</v>
      </c>
      <c r="G138" s="65">
        <v>324</v>
      </c>
      <c r="H138" s="64">
        <v>5.3</v>
      </c>
      <c r="I138" s="64">
        <v>6.6</v>
      </c>
      <c r="J138" s="100">
        <v>0</v>
      </c>
      <c r="K138" s="66"/>
      <c r="L138" s="66"/>
      <c r="M138" s="66">
        <v>13</v>
      </c>
      <c r="N138" s="66">
        <v>0</v>
      </c>
      <c r="O138" s="66">
        <v>100</v>
      </c>
      <c r="R138" s="72">
        <f t="shared" si="8"/>
        <v>-3.1152618371501086</v>
      </c>
      <c r="S138" s="72">
        <f t="shared" si="9"/>
        <v>4.2877900701872207</v>
      </c>
      <c r="U138" s="72">
        <f t="shared" si="10"/>
        <v>-0.58778525229247336</v>
      </c>
      <c r="V138" s="72">
        <f t="shared" si="11"/>
        <v>0.80901699437494734</v>
      </c>
    </row>
    <row r="139" spans="1:22">
      <c r="A139" s="62" t="s">
        <v>78</v>
      </c>
      <c r="B139" s="63">
        <v>42505</v>
      </c>
      <c r="C139" s="64">
        <v>13</v>
      </c>
      <c r="D139" s="64">
        <v>2.9</v>
      </c>
      <c r="E139" s="64">
        <v>8.4</v>
      </c>
      <c r="F139" s="64">
        <v>-2.1</v>
      </c>
      <c r="G139" s="65">
        <v>294</v>
      </c>
      <c r="H139" s="64">
        <v>3.8</v>
      </c>
      <c r="I139" s="64">
        <v>6.3</v>
      </c>
      <c r="J139" s="100">
        <v>0.3</v>
      </c>
      <c r="K139" s="66"/>
      <c r="L139" s="66"/>
      <c r="M139" s="66">
        <v>13</v>
      </c>
      <c r="N139" s="66">
        <v>0</v>
      </c>
      <c r="O139" s="66">
        <v>100</v>
      </c>
      <c r="R139" s="72">
        <f t="shared" si="8"/>
        <v>-3.4714727390418827</v>
      </c>
      <c r="S139" s="72">
        <f t="shared" si="9"/>
        <v>1.5455992436880419</v>
      </c>
      <c r="U139" s="72">
        <f t="shared" si="10"/>
        <v>-0.91354545764260076</v>
      </c>
      <c r="V139" s="72">
        <f t="shared" si="11"/>
        <v>0.40673664307580054</v>
      </c>
    </row>
    <row r="140" spans="1:22">
      <c r="A140" s="62" t="s">
        <v>72</v>
      </c>
      <c r="B140" s="63">
        <v>42506</v>
      </c>
      <c r="C140" s="64">
        <v>13.3</v>
      </c>
      <c r="D140" s="64">
        <v>1.8</v>
      </c>
      <c r="E140" s="64">
        <v>8.9</v>
      </c>
      <c r="F140" s="64">
        <v>-5.5</v>
      </c>
      <c r="G140" s="65">
        <v>298</v>
      </c>
      <c r="H140" s="64">
        <v>2.4</v>
      </c>
      <c r="I140" s="64">
        <v>2</v>
      </c>
      <c r="J140" s="100">
        <v>0</v>
      </c>
      <c r="K140" s="66"/>
      <c r="L140" s="66"/>
      <c r="M140" s="66">
        <v>13</v>
      </c>
      <c r="N140" s="66">
        <v>0</v>
      </c>
      <c r="O140" s="66">
        <v>100</v>
      </c>
      <c r="R140" s="72">
        <f t="shared" si="8"/>
        <v>-2.1190742228614248</v>
      </c>
      <c r="S140" s="72">
        <f t="shared" si="9"/>
        <v>1.126731750686137</v>
      </c>
      <c r="U140" s="72">
        <f t="shared" si="10"/>
        <v>-0.8829475928589271</v>
      </c>
      <c r="V140" s="72">
        <f t="shared" si="11"/>
        <v>0.46947156278589042</v>
      </c>
    </row>
    <row r="141" spans="1:22">
      <c r="A141" s="62" t="s">
        <v>73</v>
      </c>
      <c r="B141" s="63">
        <v>42507</v>
      </c>
      <c r="C141" s="64">
        <v>19.5</v>
      </c>
      <c r="D141" s="64">
        <v>7.3</v>
      </c>
      <c r="E141" s="64">
        <v>13.2</v>
      </c>
      <c r="F141" s="64">
        <v>3.9</v>
      </c>
      <c r="G141" s="65">
        <v>232</v>
      </c>
      <c r="H141" s="64">
        <v>3.3</v>
      </c>
      <c r="I141" s="64">
        <v>3.1</v>
      </c>
      <c r="J141" s="100">
        <v>0</v>
      </c>
      <c r="K141" s="66"/>
      <c r="L141" s="66"/>
      <c r="M141" s="66">
        <v>13</v>
      </c>
      <c r="N141" s="66">
        <v>0</v>
      </c>
      <c r="O141" s="66">
        <v>100</v>
      </c>
      <c r="R141" s="72">
        <f t="shared" si="8"/>
        <v>-2.6004354869021831</v>
      </c>
      <c r="S141" s="72">
        <f t="shared" si="9"/>
        <v>-2.0316828685746717</v>
      </c>
      <c r="U141" s="72">
        <f t="shared" si="10"/>
        <v>-0.78801075360672213</v>
      </c>
      <c r="V141" s="72">
        <f t="shared" si="11"/>
        <v>-0.61566147532565807</v>
      </c>
    </row>
    <row r="142" spans="1:22">
      <c r="A142" s="62" t="s">
        <v>74</v>
      </c>
      <c r="B142" s="63">
        <v>42508</v>
      </c>
      <c r="C142" s="64">
        <v>20.7</v>
      </c>
      <c r="D142" s="64">
        <v>7.5</v>
      </c>
      <c r="E142" s="64">
        <v>13.7</v>
      </c>
      <c r="F142" s="64">
        <v>3.4</v>
      </c>
      <c r="G142" s="65">
        <v>178</v>
      </c>
      <c r="H142" s="64">
        <v>3.2</v>
      </c>
      <c r="I142" s="64">
        <v>3.1</v>
      </c>
      <c r="J142" s="100">
        <v>3.6</v>
      </c>
      <c r="K142" s="66"/>
      <c r="L142" s="66"/>
      <c r="M142" s="66">
        <v>13</v>
      </c>
      <c r="N142" s="66">
        <v>0</v>
      </c>
      <c r="O142" s="66">
        <v>100</v>
      </c>
      <c r="R142" s="72">
        <f t="shared" si="8"/>
        <v>0.11167838944800224</v>
      </c>
      <c r="S142" s="72">
        <f t="shared" si="9"/>
        <v>-3.1980506464611067</v>
      </c>
      <c r="U142" s="72">
        <f t="shared" si="10"/>
        <v>3.4899496702500699E-2</v>
      </c>
      <c r="V142" s="72">
        <f t="shared" si="11"/>
        <v>-0.99939082701909576</v>
      </c>
    </row>
    <row r="143" spans="1:22">
      <c r="A143" s="62" t="s">
        <v>75</v>
      </c>
      <c r="B143" s="63">
        <v>42509</v>
      </c>
      <c r="C143" s="64">
        <v>19.3</v>
      </c>
      <c r="D143" s="64">
        <v>9.1999999999999993</v>
      </c>
      <c r="E143" s="64">
        <v>13.6</v>
      </c>
      <c r="F143" s="64">
        <v>5.6</v>
      </c>
      <c r="G143" s="65">
        <v>232</v>
      </c>
      <c r="H143" s="64">
        <v>2.5</v>
      </c>
      <c r="I143" s="64">
        <v>6.3</v>
      </c>
      <c r="J143" s="100">
        <v>1.6</v>
      </c>
      <c r="K143" s="66"/>
      <c r="L143" s="66"/>
      <c r="M143" s="66">
        <v>13</v>
      </c>
      <c r="N143" s="66">
        <v>0</v>
      </c>
      <c r="O143" s="66">
        <v>100</v>
      </c>
      <c r="R143" s="72">
        <f t="shared" si="8"/>
        <v>-1.9700268840168054</v>
      </c>
      <c r="S143" s="72">
        <f t="shared" si="9"/>
        <v>-1.5391536883141452</v>
      </c>
      <c r="U143" s="72">
        <f t="shared" si="10"/>
        <v>-0.78801075360672213</v>
      </c>
      <c r="V143" s="72">
        <f t="shared" si="11"/>
        <v>-0.61566147532565807</v>
      </c>
    </row>
    <row r="144" spans="1:22">
      <c r="A144" s="62" t="s">
        <v>76</v>
      </c>
      <c r="B144" s="63">
        <v>42510</v>
      </c>
      <c r="C144" s="64">
        <v>18.8</v>
      </c>
      <c r="D144" s="64">
        <v>9.8000000000000007</v>
      </c>
      <c r="E144" s="64">
        <v>14.2</v>
      </c>
      <c r="F144" s="64">
        <v>8.1999999999999993</v>
      </c>
      <c r="G144" s="65">
        <v>205</v>
      </c>
      <c r="H144" s="64">
        <v>4.5</v>
      </c>
      <c r="I144" s="64">
        <v>2.2000000000000002</v>
      </c>
      <c r="J144" s="100">
        <v>1.8</v>
      </c>
      <c r="K144" s="66"/>
      <c r="L144" s="66"/>
      <c r="M144" s="66">
        <v>13</v>
      </c>
      <c r="N144" s="66">
        <v>0</v>
      </c>
      <c r="O144" s="66">
        <v>100</v>
      </c>
      <c r="R144" s="72">
        <f t="shared" si="8"/>
        <v>-1.9017821778331467</v>
      </c>
      <c r="S144" s="72">
        <f t="shared" si="9"/>
        <v>-4.0783850416649248</v>
      </c>
      <c r="U144" s="72">
        <f t="shared" si="10"/>
        <v>-0.42261826174069927</v>
      </c>
      <c r="V144" s="72">
        <f t="shared" si="11"/>
        <v>-0.90630778703665005</v>
      </c>
    </row>
    <row r="145" spans="1:22">
      <c r="A145" s="62" t="s">
        <v>77</v>
      </c>
      <c r="B145" s="63">
        <v>42511</v>
      </c>
      <c r="C145" s="64">
        <v>24.2</v>
      </c>
      <c r="D145" s="64">
        <v>12.4</v>
      </c>
      <c r="E145" s="64">
        <v>18.7</v>
      </c>
      <c r="F145" s="64">
        <v>10.8</v>
      </c>
      <c r="G145" s="65">
        <v>182</v>
      </c>
      <c r="H145" s="64">
        <v>4.2</v>
      </c>
      <c r="I145" s="64">
        <v>5.7</v>
      </c>
      <c r="J145" s="100">
        <v>0</v>
      </c>
      <c r="K145" s="66"/>
      <c r="L145" s="66"/>
      <c r="M145" s="66">
        <v>13</v>
      </c>
      <c r="N145" s="66">
        <v>0</v>
      </c>
      <c r="O145" s="66">
        <v>100</v>
      </c>
      <c r="R145" s="72">
        <f t="shared" si="8"/>
        <v>-0.14657788615050379</v>
      </c>
      <c r="S145" s="72">
        <f t="shared" si="9"/>
        <v>-4.1974414734802021</v>
      </c>
      <c r="U145" s="72">
        <f t="shared" si="10"/>
        <v>-3.48994967025009E-2</v>
      </c>
      <c r="V145" s="72">
        <f t="shared" si="11"/>
        <v>-0.99939082701909576</v>
      </c>
    </row>
    <row r="146" spans="1:22">
      <c r="A146" s="62" t="s">
        <v>78</v>
      </c>
      <c r="B146" s="63">
        <v>42512</v>
      </c>
      <c r="C146" s="64">
        <v>19.3</v>
      </c>
      <c r="D146" s="64">
        <v>14.7</v>
      </c>
      <c r="E146" s="64">
        <v>17</v>
      </c>
      <c r="F146" s="64">
        <v>13.8</v>
      </c>
      <c r="G146" s="65">
        <v>189</v>
      </c>
      <c r="H146" s="64">
        <v>3.1</v>
      </c>
      <c r="I146" s="64">
        <v>0</v>
      </c>
      <c r="J146" s="100">
        <v>3.3</v>
      </c>
      <c r="K146" s="66"/>
      <c r="L146" s="66"/>
      <c r="M146" s="66">
        <v>13</v>
      </c>
      <c r="N146" s="66">
        <v>0</v>
      </c>
      <c r="O146" s="66">
        <v>100</v>
      </c>
      <c r="R146" s="72">
        <f t="shared" si="8"/>
        <v>-0.4849468416247153</v>
      </c>
      <c r="S146" s="72">
        <f t="shared" si="9"/>
        <v>-3.061833855844927</v>
      </c>
      <c r="U146" s="72">
        <f t="shared" si="10"/>
        <v>-0.15643446504023073</v>
      </c>
      <c r="V146" s="72">
        <f t="shared" si="11"/>
        <v>-0.98768834059513777</v>
      </c>
    </row>
    <row r="147" spans="1:22">
      <c r="A147" s="62" t="s">
        <v>72</v>
      </c>
      <c r="B147" s="63">
        <v>42513</v>
      </c>
      <c r="C147" s="64">
        <v>14.8</v>
      </c>
      <c r="D147" s="64">
        <v>10.5</v>
      </c>
      <c r="E147" s="64">
        <v>11.8</v>
      </c>
      <c r="F147" s="64">
        <v>9.9</v>
      </c>
      <c r="G147" s="65">
        <v>305</v>
      </c>
      <c r="H147" s="64">
        <v>4.9000000000000004</v>
      </c>
      <c r="I147" s="64">
        <v>0</v>
      </c>
      <c r="J147" s="100">
        <v>20.9</v>
      </c>
      <c r="K147" s="66"/>
      <c r="L147" s="66"/>
      <c r="M147" s="66">
        <v>13</v>
      </c>
      <c r="N147" s="66">
        <v>0</v>
      </c>
      <c r="O147" s="66">
        <v>100</v>
      </c>
      <c r="R147" s="72">
        <f t="shared" si="8"/>
        <v>-4.0138450170160604</v>
      </c>
      <c r="S147" s="72">
        <f t="shared" si="9"/>
        <v>2.8105245381201258</v>
      </c>
      <c r="U147" s="72">
        <f t="shared" si="10"/>
        <v>-0.8191520442889918</v>
      </c>
      <c r="V147" s="72">
        <f t="shared" si="11"/>
        <v>0.57357643635104605</v>
      </c>
    </row>
    <row r="148" spans="1:22">
      <c r="A148" s="62" t="s">
        <v>73</v>
      </c>
      <c r="B148" s="63">
        <v>42514</v>
      </c>
      <c r="C148" s="64">
        <v>15.1</v>
      </c>
      <c r="D148" s="64">
        <v>8.5</v>
      </c>
      <c r="E148" s="64">
        <v>11.4</v>
      </c>
      <c r="F148" s="64">
        <v>6.2</v>
      </c>
      <c r="G148" s="65">
        <v>325</v>
      </c>
      <c r="H148" s="64">
        <v>3.8</v>
      </c>
      <c r="I148" s="64">
        <v>0.3</v>
      </c>
      <c r="J148" s="100">
        <v>0</v>
      </c>
      <c r="K148" s="66"/>
      <c r="L148" s="66"/>
      <c r="M148" s="66">
        <v>13</v>
      </c>
      <c r="N148" s="66">
        <v>0</v>
      </c>
      <c r="O148" s="66">
        <v>100</v>
      </c>
      <c r="R148" s="72">
        <f t="shared" si="8"/>
        <v>-2.1795904581339767</v>
      </c>
      <c r="S148" s="72">
        <f t="shared" si="9"/>
        <v>3.1127777682981677</v>
      </c>
      <c r="U148" s="72">
        <f t="shared" si="10"/>
        <v>-0.57357643635104649</v>
      </c>
      <c r="V148" s="72">
        <f t="shared" si="11"/>
        <v>0.81915204428899158</v>
      </c>
    </row>
    <row r="149" spans="1:22">
      <c r="A149" s="62" t="s">
        <v>74</v>
      </c>
      <c r="B149" s="63">
        <v>42515</v>
      </c>
      <c r="C149" s="64">
        <v>16.8</v>
      </c>
      <c r="D149" s="64">
        <v>7.1</v>
      </c>
      <c r="E149" s="64">
        <v>11.4</v>
      </c>
      <c r="F149" s="64">
        <v>1.7</v>
      </c>
      <c r="G149" s="65">
        <v>256</v>
      </c>
      <c r="H149" s="64">
        <v>1.6</v>
      </c>
      <c r="I149" s="64">
        <v>3.5</v>
      </c>
      <c r="J149" s="100">
        <v>0</v>
      </c>
      <c r="K149" s="66"/>
      <c r="L149" s="66"/>
      <c r="M149" s="66">
        <v>13</v>
      </c>
      <c r="N149" s="66">
        <v>0</v>
      </c>
      <c r="O149" s="66">
        <v>100</v>
      </c>
      <c r="R149" s="72">
        <f t="shared" si="8"/>
        <v>-1.5524731620415944</v>
      </c>
      <c r="S149" s="72">
        <f t="shared" si="9"/>
        <v>-0.38707503295946849</v>
      </c>
      <c r="U149" s="72">
        <f t="shared" si="10"/>
        <v>-0.97029572627599647</v>
      </c>
      <c r="V149" s="72">
        <f t="shared" si="11"/>
        <v>-0.24192189559966779</v>
      </c>
    </row>
    <row r="150" spans="1:22">
      <c r="A150" s="62" t="s">
        <v>75</v>
      </c>
      <c r="B150" s="63">
        <v>42516</v>
      </c>
      <c r="C150" s="64">
        <v>21.6</v>
      </c>
      <c r="D150" s="64">
        <v>5.6</v>
      </c>
      <c r="E150" s="64">
        <v>15.6</v>
      </c>
      <c r="F150" s="64">
        <v>1</v>
      </c>
      <c r="G150" s="65">
        <v>30</v>
      </c>
      <c r="H150" s="64">
        <v>2.5</v>
      </c>
      <c r="I150" s="64">
        <v>10.4</v>
      </c>
      <c r="J150" s="100">
        <v>0</v>
      </c>
      <c r="K150" s="66"/>
      <c r="L150" s="66"/>
      <c r="M150" s="66">
        <v>13</v>
      </c>
      <c r="N150" s="66">
        <v>0</v>
      </c>
      <c r="O150" s="66">
        <v>100</v>
      </c>
      <c r="R150" s="72">
        <f t="shared" si="8"/>
        <v>1.2499999999999998</v>
      </c>
      <c r="S150" s="72">
        <f t="shared" si="9"/>
        <v>2.1650635094610968</v>
      </c>
      <c r="U150" s="72">
        <f t="shared" si="10"/>
        <v>0.49999999999999994</v>
      </c>
      <c r="V150" s="72">
        <f t="shared" si="11"/>
        <v>0.86602540378443871</v>
      </c>
    </row>
    <row r="151" spans="1:22">
      <c r="A151" s="62" t="s">
        <v>76</v>
      </c>
      <c r="B151" s="63">
        <v>42517</v>
      </c>
      <c r="C151" s="64">
        <v>21.9</v>
      </c>
      <c r="D151" s="64">
        <v>13.3</v>
      </c>
      <c r="E151" s="64">
        <v>17.399999999999999</v>
      </c>
      <c r="F151" s="64">
        <v>12.1</v>
      </c>
      <c r="G151" s="65">
        <v>43</v>
      </c>
      <c r="H151" s="64">
        <v>3.7</v>
      </c>
      <c r="I151" s="64">
        <v>6.3</v>
      </c>
      <c r="J151" s="100">
        <v>0</v>
      </c>
      <c r="K151" s="66"/>
      <c r="L151" s="66"/>
      <c r="M151" s="66">
        <v>13</v>
      </c>
      <c r="N151" s="66">
        <v>0</v>
      </c>
      <c r="O151" s="66">
        <v>100</v>
      </c>
      <c r="R151" s="72">
        <f t="shared" si="8"/>
        <v>2.5233939322312446</v>
      </c>
      <c r="S151" s="72">
        <f t="shared" si="9"/>
        <v>2.7060086959909313</v>
      </c>
      <c r="U151" s="72">
        <f t="shared" si="10"/>
        <v>0.68199836006249848</v>
      </c>
      <c r="V151" s="72">
        <f t="shared" si="11"/>
        <v>0.73135370161917057</v>
      </c>
    </row>
    <row r="152" spans="1:22">
      <c r="A152" s="62" t="s">
        <v>77</v>
      </c>
      <c r="B152" s="63">
        <v>42518</v>
      </c>
      <c r="C152" s="64">
        <v>24.7</v>
      </c>
      <c r="D152" s="64">
        <v>12.6</v>
      </c>
      <c r="E152" s="64">
        <v>19</v>
      </c>
      <c r="F152" s="64">
        <v>10.7</v>
      </c>
      <c r="G152" s="65">
        <v>20</v>
      </c>
      <c r="H152" s="64">
        <v>2.5</v>
      </c>
      <c r="I152" s="64">
        <v>7.9</v>
      </c>
      <c r="J152" s="100">
        <v>0</v>
      </c>
      <c r="K152" s="66"/>
      <c r="L152" s="66"/>
      <c r="M152" s="66">
        <v>13</v>
      </c>
      <c r="N152" s="66">
        <v>0</v>
      </c>
      <c r="O152" s="66">
        <v>100</v>
      </c>
      <c r="R152" s="72">
        <f t="shared" si="8"/>
        <v>0.85505035831417175</v>
      </c>
      <c r="S152" s="72">
        <f t="shared" si="9"/>
        <v>2.3492315519647713</v>
      </c>
      <c r="U152" s="72">
        <f t="shared" si="10"/>
        <v>0.34202014332566871</v>
      </c>
      <c r="V152" s="72">
        <f t="shared" si="11"/>
        <v>0.93969262078590843</v>
      </c>
    </row>
    <row r="153" spans="1:22">
      <c r="A153" s="62" t="s">
        <v>78</v>
      </c>
      <c r="B153" s="63">
        <v>42519</v>
      </c>
      <c r="C153" s="64">
        <v>19.399999999999999</v>
      </c>
      <c r="D153" s="64">
        <v>13.7</v>
      </c>
      <c r="E153" s="64">
        <v>16.899999999999999</v>
      </c>
      <c r="F153" s="64">
        <v>12.1</v>
      </c>
      <c r="G153" s="65">
        <v>14</v>
      </c>
      <c r="H153" s="64">
        <v>3.5</v>
      </c>
      <c r="I153" s="64">
        <v>0.2</v>
      </c>
      <c r="J153" s="100">
        <v>1.1000000000000001</v>
      </c>
      <c r="K153" s="66"/>
      <c r="L153" s="66"/>
      <c r="M153" s="66">
        <v>13</v>
      </c>
      <c r="N153" s="66">
        <v>0</v>
      </c>
      <c r="O153" s="66">
        <v>100</v>
      </c>
      <c r="R153" s="72">
        <f t="shared" si="8"/>
        <v>0.84672663459883701</v>
      </c>
      <c r="S153" s="72">
        <f t="shared" si="9"/>
        <v>3.3960350419659875</v>
      </c>
      <c r="U153" s="72">
        <f t="shared" si="10"/>
        <v>0.24192189559966773</v>
      </c>
      <c r="V153" s="72">
        <f t="shared" si="11"/>
        <v>0.97029572627599647</v>
      </c>
    </row>
    <row r="154" spans="1:22">
      <c r="A154" s="62" t="s">
        <v>72</v>
      </c>
      <c r="B154" s="63">
        <v>42520</v>
      </c>
      <c r="C154" s="64">
        <v>17.399999999999999</v>
      </c>
      <c r="D154" s="64">
        <v>15.2</v>
      </c>
      <c r="E154" s="64">
        <v>16.2</v>
      </c>
      <c r="F154" s="64">
        <v>14.5</v>
      </c>
      <c r="G154" s="65">
        <v>347</v>
      </c>
      <c r="H154" s="64">
        <v>4.5999999999999996</v>
      </c>
      <c r="I154" s="64">
        <v>0</v>
      </c>
      <c r="J154" s="100">
        <v>30.2</v>
      </c>
      <c r="K154" s="66"/>
      <c r="L154" s="66"/>
      <c r="M154" s="66">
        <v>13</v>
      </c>
      <c r="N154" s="66">
        <v>0</v>
      </c>
      <c r="O154" s="66">
        <v>100</v>
      </c>
      <c r="R154" s="72">
        <f t="shared" si="8"/>
        <v>-1.0347748499817804</v>
      </c>
      <c r="S154" s="72">
        <f t="shared" si="9"/>
        <v>4.482102298012081</v>
      </c>
      <c r="U154" s="72">
        <f t="shared" si="10"/>
        <v>-0.22495105434386534</v>
      </c>
      <c r="V154" s="72">
        <f t="shared" si="11"/>
        <v>0.97437006478523513</v>
      </c>
    </row>
    <row r="155" spans="1:22">
      <c r="A155" s="62" t="s">
        <v>73</v>
      </c>
      <c r="B155" s="63">
        <v>42521</v>
      </c>
      <c r="C155" s="64">
        <v>21.8</v>
      </c>
      <c r="D155" s="64">
        <v>13.6</v>
      </c>
      <c r="E155" s="64">
        <v>17.100000000000001</v>
      </c>
      <c r="F155" s="64">
        <v>9.6</v>
      </c>
      <c r="G155" s="65">
        <v>80</v>
      </c>
      <c r="H155" s="64">
        <v>2.2999999999999998</v>
      </c>
      <c r="I155" s="64">
        <v>1.1000000000000001</v>
      </c>
      <c r="J155" s="100">
        <v>0</v>
      </c>
      <c r="K155" s="66"/>
      <c r="L155" s="66"/>
      <c r="M155" s="66">
        <v>13</v>
      </c>
      <c r="N155" s="66">
        <v>0</v>
      </c>
      <c r="O155" s="66">
        <v>100</v>
      </c>
      <c r="R155" s="72">
        <f t="shared" si="8"/>
        <v>2.2650578319280781</v>
      </c>
      <c r="S155" s="72">
        <f t="shared" si="9"/>
        <v>0.39939080863393994</v>
      </c>
      <c r="U155" s="72">
        <f t="shared" si="10"/>
        <v>0.98480775301220802</v>
      </c>
      <c r="V155" s="72">
        <f t="shared" si="11"/>
        <v>0.17364817766693041</v>
      </c>
    </row>
    <row r="156" spans="1:22">
      <c r="A156" s="62" t="s">
        <v>74</v>
      </c>
      <c r="B156" s="63">
        <v>42522</v>
      </c>
      <c r="C156" s="64">
        <v>21.5</v>
      </c>
      <c r="D156" s="64">
        <v>12</v>
      </c>
      <c r="E156" s="64">
        <v>17.3</v>
      </c>
      <c r="F156" s="64">
        <v>7.9</v>
      </c>
      <c r="G156" s="65">
        <v>288</v>
      </c>
      <c r="H156" s="64">
        <v>2.8</v>
      </c>
      <c r="I156" s="64">
        <v>2.9</v>
      </c>
      <c r="J156" s="100">
        <v>18.3</v>
      </c>
      <c r="K156" s="66"/>
      <c r="L156" s="66"/>
      <c r="M156" s="66">
        <v>13</v>
      </c>
      <c r="N156" s="66">
        <v>0</v>
      </c>
      <c r="O156" s="66">
        <v>100</v>
      </c>
      <c r="R156" s="72">
        <f t="shared" si="8"/>
        <v>-2.66295824562643</v>
      </c>
      <c r="S156" s="72">
        <f t="shared" si="9"/>
        <v>0.86524758424985215</v>
      </c>
      <c r="U156" s="72">
        <f t="shared" si="10"/>
        <v>-0.95105651629515364</v>
      </c>
      <c r="V156" s="72">
        <f t="shared" si="11"/>
        <v>0.30901699437494723</v>
      </c>
    </row>
    <row r="157" spans="1:22">
      <c r="A157" s="62" t="s">
        <v>75</v>
      </c>
      <c r="B157" s="63">
        <v>42523</v>
      </c>
      <c r="C157" s="64">
        <v>21.9</v>
      </c>
      <c r="D157" s="64">
        <v>14.2</v>
      </c>
      <c r="E157" s="64">
        <v>17.100000000000001</v>
      </c>
      <c r="F157" s="64">
        <v>13.5</v>
      </c>
      <c r="G157" s="65">
        <v>346</v>
      </c>
      <c r="H157" s="64">
        <v>5</v>
      </c>
      <c r="I157" s="64">
        <v>1.7</v>
      </c>
      <c r="J157" s="100">
        <v>1.3</v>
      </c>
      <c r="K157" s="66"/>
      <c r="L157" s="66"/>
      <c r="M157" s="66">
        <v>13</v>
      </c>
      <c r="N157" s="66">
        <v>0</v>
      </c>
      <c r="O157" s="66">
        <v>100</v>
      </c>
      <c r="R157" s="72">
        <f t="shared" si="8"/>
        <v>-1.2096094779983393</v>
      </c>
      <c r="S157" s="72">
        <f t="shared" si="9"/>
        <v>4.8514786313799823</v>
      </c>
      <c r="U157" s="72">
        <f t="shared" si="10"/>
        <v>-0.24192189559966787</v>
      </c>
      <c r="V157" s="72">
        <f t="shared" si="11"/>
        <v>0.97029572627599647</v>
      </c>
    </row>
    <row r="158" spans="1:22">
      <c r="A158" s="62" t="s">
        <v>76</v>
      </c>
      <c r="B158" s="63">
        <v>42524</v>
      </c>
      <c r="C158" s="64">
        <v>21.5</v>
      </c>
      <c r="D158" s="64">
        <v>13.9</v>
      </c>
      <c r="E158" s="64">
        <v>17</v>
      </c>
      <c r="F158" s="64">
        <v>13.3</v>
      </c>
      <c r="G158" s="65">
        <v>328</v>
      </c>
      <c r="H158" s="64">
        <v>2.7</v>
      </c>
      <c r="I158" s="64">
        <v>3.9</v>
      </c>
      <c r="J158" s="100">
        <v>0</v>
      </c>
      <c r="K158" s="66"/>
      <c r="L158" s="66"/>
      <c r="M158" s="66">
        <v>13</v>
      </c>
      <c r="N158" s="66">
        <v>0</v>
      </c>
      <c r="O158" s="66">
        <v>100</v>
      </c>
      <c r="R158" s="72">
        <f t="shared" si="8"/>
        <v>-1.4307820134296558</v>
      </c>
      <c r="S158" s="72">
        <f t="shared" si="9"/>
        <v>2.2897298596223488</v>
      </c>
      <c r="U158" s="72">
        <f t="shared" si="10"/>
        <v>-0.52991926423320579</v>
      </c>
      <c r="V158" s="72">
        <f t="shared" si="11"/>
        <v>0.8480480961564254</v>
      </c>
    </row>
    <row r="159" spans="1:22">
      <c r="A159" s="62" t="s">
        <v>77</v>
      </c>
      <c r="B159" s="63">
        <v>42525</v>
      </c>
      <c r="C159" s="64">
        <v>24.8</v>
      </c>
      <c r="D159" s="64">
        <v>13.7</v>
      </c>
      <c r="E159" s="64">
        <v>17.8</v>
      </c>
      <c r="F159" s="64">
        <v>13.2</v>
      </c>
      <c r="G159" s="65">
        <v>283</v>
      </c>
      <c r="H159" s="64">
        <v>2.4</v>
      </c>
      <c r="I159" s="64">
        <v>6.2</v>
      </c>
      <c r="J159" s="100">
        <v>15.2</v>
      </c>
      <c r="K159" s="66"/>
      <c r="L159" s="66"/>
      <c r="M159" s="66">
        <v>13</v>
      </c>
      <c r="N159" s="66">
        <v>0</v>
      </c>
      <c r="O159" s="66">
        <v>100</v>
      </c>
      <c r="R159" s="72">
        <f t="shared" si="8"/>
        <v>-2.3384881554845647</v>
      </c>
      <c r="S159" s="72">
        <f t="shared" si="9"/>
        <v>0.53988253042527579</v>
      </c>
      <c r="U159" s="72">
        <f t="shared" si="10"/>
        <v>-0.97437006478523525</v>
      </c>
      <c r="V159" s="72">
        <f t="shared" si="11"/>
        <v>0.22495105434386492</v>
      </c>
    </row>
    <row r="160" spans="1:22">
      <c r="A160" s="62" t="s">
        <v>78</v>
      </c>
      <c r="B160" s="63">
        <v>42526</v>
      </c>
      <c r="C160" s="64">
        <v>28.3</v>
      </c>
      <c r="D160" s="64">
        <v>12.8</v>
      </c>
      <c r="E160" s="64">
        <v>20.6</v>
      </c>
      <c r="F160" s="64">
        <v>10.1</v>
      </c>
      <c r="G160" s="65">
        <v>12</v>
      </c>
      <c r="H160" s="64">
        <v>2.6</v>
      </c>
      <c r="I160" s="64">
        <v>11.1</v>
      </c>
      <c r="J160" s="100">
        <v>0</v>
      </c>
      <c r="K160" s="66"/>
      <c r="L160" s="66"/>
      <c r="M160" s="66">
        <v>13</v>
      </c>
      <c r="N160" s="66">
        <v>0</v>
      </c>
      <c r="O160" s="66">
        <v>100</v>
      </c>
      <c r="R160" s="72">
        <f t="shared" si="8"/>
        <v>0.54057039612617419</v>
      </c>
      <c r="S160" s="72">
        <f t="shared" si="9"/>
        <v>2.543183761907895</v>
      </c>
      <c r="U160" s="72">
        <f t="shared" si="10"/>
        <v>0.20791169081775931</v>
      </c>
      <c r="V160" s="72">
        <f t="shared" si="11"/>
        <v>0.97814760073380569</v>
      </c>
    </row>
    <row r="161" spans="1:22">
      <c r="A161" s="62" t="s">
        <v>72</v>
      </c>
      <c r="B161" s="63">
        <v>42527</v>
      </c>
      <c r="C161" s="64">
        <v>27</v>
      </c>
      <c r="D161" s="64">
        <v>13.3</v>
      </c>
      <c r="E161" s="64">
        <v>20.7</v>
      </c>
      <c r="F161" s="64">
        <v>12.1</v>
      </c>
      <c r="G161" s="65">
        <v>23</v>
      </c>
      <c r="H161" s="64">
        <v>2.5</v>
      </c>
      <c r="I161" s="64">
        <v>10.9</v>
      </c>
      <c r="J161" s="100">
        <v>0</v>
      </c>
      <c r="K161" s="66"/>
      <c r="L161" s="66"/>
      <c r="M161" s="66">
        <v>13</v>
      </c>
      <c r="N161" s="66">
        <v>0</v>
      </c>
      <c r="O161" s="66">
        <v>100</v>
      </c>
      <c r="R161" s="72">
        <f t="shared" si="8"/>
        <v>0.97682782122318423</v>
      </c>
      <c r="S161" s="72">
        <f t="shared" si="9"/>
        <v>2.3012621336311008</v>
      </c>
      <c r="U161" s="72">
        <f t="shared" si="10"/>
        <v>0.39073112848927372</v>
      </c>
      <c r="V161" s="72">
        <f t="shared" si="11"/>
        <v>0.92050485345244037</v>
      </c>
    </row>
    <row r="162" spans="1:22">
      <c r="A162" s="62" t="s">
        <v>73</v>
      </c>
      <c r="B162" s="63">
        <v>42528</v>
      </c>
      <c r="C162" s="64">
        <v>27.6</v>
      </c>
      <c r="D162" s="64">
        <v>15</v>
      </c>
      <c r="E162" s="64">
        <v>20.7</v>
      </c>
      <c r="F162" s="64">
        <v>11</v>
      </c>
      <c r="G162" s="65">
        <v>41</v>
      </c>
      <c r="H162" s="64">
        <v>3</v>
      </c>
      <c r="I162" s="64">
        <v>8.9</v>
      </c>
      <c r="J162" s="100">
        <v>0</v>
      </c>
      <c r="K162" s="66"/>
      <c r="L162" s="66"/>
      <c r="M162" s="66">
        <v>13</v>
      </c>
      <c r="N162" s="66">
        <v>0</v>
      </c>
      <c r="O162" s="66">
        <v>100</v>
      </c>
      <c r="R162" s="72">
        <f t="shared" si="8"/>
        <v>1.9681770869715214</v>
      </c>
      <c r="S162" s="72">
        <f t="shared" si="9"/>
        <v>2.2641287406683164</v>
      </c>
      <c r="U162" s="72">
        <f t="shared" si="10"/>
        <v>0.65605902899050716</v>
      </c>
      <c r="V162" s="72">
        <f t="shared" si="11"/>
        <v>0.75470958022277213</v>
      </c>
    </row>
    <row r="163" spans="1:22">
      <c r="A163" s="62" t="s">
        <v>74</v>
      </c>
      <c r="B163" s="63">
        <v>42529</v>
      </c>
      <c r="C163" s="64">
        <v>23.2</v>
      </c>
      <c r="D163" s="64">
        <v>11.9</v>
      </c>
      <c r="E163" s="64">
        <v>18</v>
      </c>
      <c r="F163" s="64">
        <v>10.3</v>
      </c>
      <c r="G163" s="65">
        <v>347</v>
      </c>
      <c r="H163" s="64">
        <v>3.2</v>
      </c>
      <c r="I163" s="64">
        <v>10.1</v>
      </c>
      <c r="J163" s="100">
        <v>0</v>
      </c>
      <c r="K163" s="66"/>
      <c r="L163" s="66"/>
      <c r="M163" s="66">
        <v>13</v>
      </c>
      <c r="N163" s="66">
        <v>0</v>
      </c>
      <c r="O163" s="66">
        <v>100</v>
      </c>
      <c r="R163" s="72">
        <f t="shared" si="8"/>
        <v>-0.71984337390036912</v>
      </c>
      <c r="S163" s="72">
        <f t="shared" si="9"/>
        <v>3.1179842073127526</v>
      </c>
      <c r="U163" s="72">
        <f t="shared" si="10"/>
        <v>-0.22495105434386534</v>
      </c>
      <c r="V163" s="72">
        <f t="shared" si="11"/>
        <v>0.97437006478523513</v>
      </c>
    </row>
    <row r="164" spans="1:22">
      <c r="A164" s="62" t="s">
        <v>75</v>
      </c>
      <c r="B164" s="63">
        <v>42530</v>
      </c>
      <c r="C164" s="64">
        <v>21.8</v>
      </c>
      <c r="D164" s="64">
        <v>10.1</v>
      </c>
      <c r="E164" s="64">
        <v>16.2</v>
      </c>
      <c r="F164" s="64">
        <v>5</v>
      </c>
      <c r="G164" s="65">
        <v>333</v>
      </c>
      <c r="H164" s="64">
        <v>2.8</v>
      </c>
      <c r="I164" s="64">
        <v>12.5</v>
      </c>
      <c r="J164" s="100">
        <v>0</v>
      </c>
      <c r="K164" s="66"/>
      <c r="L164" s="66"/>
      <c r="M164" s="66">
        <v>13</v>
      </c>
      <c r="N164" s="66">
        <v>0</v>
      </c>
      <c r="O164" s="66">
        <v>100</v>
      </c>
      <c r="R164" s="72">
        <f t="shared" si="8"/>
        <v>-1.2711733992707315</v>
      </c>
      <c r="S164" s="72">
        <f t="shared" si="9"/>
        <v>2.4948182677274295</v>
      </c>
      <c r="U164" s="72">
        <f t="shared" si="10"/>
        <v>-0.45399049973954697</v>
      </c>
      <c r="V164" s="72">
        <f t="shared" si="11"/>
        <v>0.89100652418836779</v>
      </c>
    </row>
    <row r="165" spans="1:22">
      <c r="A165" s="62" t="s">
        <v>76</v>
      </c>
      <c r="B165" s="63">
        <v>42531</v>
      </c>
      <c r="C165" s="64">
        <v>23</v>
      </c>
      <c r="D165" s="64">
        <v>8.5</v>
      </c>
      <c r="E165" s="64">
        <v>16.899999999999999</v>
      </c>
      <c r="F165" s="64">
        <v>3.8</v>
      </c>
      <c r="G165" s="65">
        <v>6</v>
      </c>
      <c r="H165" s="64">
        <v>1.5</v>
      </c>
      <c r="I165" s="64">
        <v>8.1</v>
      </c>
      <c r="J165" s="100">
        <v>0</v>
      </c>
      <c r="K165" s="66"/>
      <c r="L165" s="66"/>
      <c r="M165" s="66">
        <v>13</v>
      </c>
      <c r="N165" s="66">
        <v>0</v>
      </c>
      <c r="O165" s="66">
        <v>100</v>
      </c>
      <c r="R165" s="72">
        <f t="shared" si="8"/>
        <v>0.15679269490148018</v>
      </c>
      <c r="S165" s="72">
        <f t="shared" si="9"/>
        <v>1.4917828430524098</v>
      </c>
      <c r="U165" s="72">
        <f t="shared" si="10"/>
        <v>0.10452846326765346</v>
      </c>
      <c r="V165" s="72">
        <f t="shared" si="11"/>
        <v>0.99452189536827329</v>
      </c>
    </row>
    <row r="166" spans="1:22">
      <c r="A166" s="62" t="s">
        <v>77</v>
      </c>
      <c r="B166" s="63">
        <v>42532</v>
      </c>
      <c r="C166" s="64">
        <v>21.9</v>
      </c>
      <c r="D166" s="64">
        <v>14.6</v>
      </c>
      <c r="E166" s="64">
        <v>18.2</v>
      </c>
      <c r="F166" s="64">
        <v>13.6</v>
      </c>
      <c r="G166" s="65">
        <v>29</v>
      </c>
      <c r="H166" s="64">
        <v>2.8</v>
      </c>
      <c r="I166" s="64">
        <v>2.7</v>
      </c>
      <c r="J166" s="100">
        <v>0</v>
      </c>
      <c r="K166" s="66"/>
      <c r="L166" s="66"/>
      <c r="M166" s="66">
        <v>13</v>
      </c>
      <c r="N166" s="66">
        <v>0</v>
      </c>
      <c r="O166" s="66">
        <v>100</v>
      </c>
      <c r="R166" s="72">
        <f t="shared" si="8"/>
        <v>1.3574669366897436</v>
      </c>
      <c r="S166" s="72">
        <f t="shared" si="9"/>
        <v>2.4489351799903081</v>
      </c>
      <c r="U166" s="72">
        <f t="shared" si="10"/>
        <v>0.48480962024633706</v>
      </c>
      <c r="V166" s="72">
        <f t="shared" si="11"/>
        <v>0.87461970713939574</v>
      </c>
    </row>
    <row r="167" spans="1:22">
      <c r="A167" s="62" t="s">
        <v>78</v>
      </c>
      <c r="B167" s="63">
        <v>42533</v>
      </c>
      <c r="C167" s="64">
        <v>22.8</v>
      </c>
      <c r="D167" s="64">
        <v>15.1</v>
      </c>
      <c r="E167" s="64">
        <v>17.2</v>
      </c>
      <c r="F167" s="64">
        <v>14</v>
      </c>
      <c r="G167" s="65">
        <v>194</v>
      </c>
      <c r="H167" s="64">
        <v>2</v>
      </c>
      <c r="I167" s="64">
        <v>1.5</v>
      </c>
      <c r="J167" s="100">
        <v>22.8</v>
      </c>
      <c r="K167" s="66"/>
      <c r="L167" s="66"/>
      <c r="M167" s="66">
        <v>13</v>
      </c>
      <c r="N167" s="66">
        <v>0</v>
      </c>
      <c r="O167" s="66">
        <v>100</v>
      </c>
      <c r="R167" s="72">
        <f t="shared" si="8"/>
        <v>-0.48384379119933502</v>
      </c>
      <c r="S167" s="72">
        <f t="shared" si="9"/>
        <v>-1.9405914525519929</v>
      </c>
      <c r="U167" s="72">
        <f t="shared" si="10"/>
        <v>-0.24192189559966751</v>
      </c>
      <c r="V167" s="72">
        <f t="shared" si="11"/>
        <v>-0.97029572627599647</v>
      </c>
    </row>
    <row r="168" spans="1:22">
      <c r="A168" s="62" t="s">
        <v>72</v>
      </c>
      <c r="B168" s="63">
        <v>42534</v>
      </c>
      <c r="C168" s="64">
        <v>20.399999999999999</v>
      </c>
      <c r="D168" s="64">
        <v>13.8</v>
      </c>
      <c r="E168" s="64">
        <v>15.4</v>
      </c>
      <c r="F168" s="64">
        <v>13.1</v>
      </c>
      <c r="G168" s="65">
        <v>224</v>
      </c>
      <c r="H168" s="64">
        <v>3.3</v>
      </c>
      <c r="I168" s="64">
        <v>1.2</v>
      </c>
      <c r="J168" s="101">
        <v>41.5</v>
      </c>
      <c r="K168" s="66"/>
      <c r="L168" s="66"/>
      <c r="M168" s="66">
        <v>13</v>
      </c>
      <c r="N168" s="66">
        <v>0</v>
      </c>
      <c r="O168" s="66">
        <v>100</v>
      </c>
      <c r="R168" s="72">
        <f t="shared" si="8"/>
        <v>-2.2923726225146912</v>
      </c>
      <c r="S168" s="72">
        <f t="shared" si="9"/>
        <v>-2.3738213411175484</v>
      </c>
      <c r="U168" s="72">
        <f t="shared" si="10"/>
        <v>-0.69465837045899737</v>
      </c>
      <c r="V168" s="72">
        <f t="shared" si="11"/>
        <v>-0.71933980033865108</v>
      </c>
    </row>
    <row r="169" spans="1:22">
      <c r="A169" s="62" t="s">
        <v>73</v>
      </c>
      <c r="B169" s="63">
        <v>42535</v>
      </c>
      <c r="C169" s="64">
        <v>21.2</v>
      </c>
      <c r="D169" s="64">
        <v>12.4</v>
      </c>
      <c r="E169" s="64">
        <v>15.8</v>
      </c>
      <c r="F169" s="64">
        <v>11.1</v>
      </c>
      <c r="G169" s="65">
        <v>217</v>
      </c>
      <c r="H169" s="64">
        <v>3.8</v>
      </c>
      <c r="I169" s="64">
        <v>3.8</v>
      </c>
      <c r="J169" s="100">
        <v>1.5</v>
      </c>
      <c r="K169" s="66"/>
      <c r="L169" s="66"/>
      <c r="M169" s="66">
        <v>13</v>
      </c>
      <c r="N169" s="66">
        <v>0</v>
      </c>
      <c r="O169" s="66">
        <v>100</v>
      </c>
      <c r="R169" s="72">
        <f t="shared" si="8"/>
        <v>-2.2868970879777826</v>
      </c>
      <c r="S169" s="72">
        <f t="shared" si="9"/>
        <v>-3.0348149381797134</v>
      </c>
      <c r="U169" s="72">
        <f t="shared" si="10"/>
        <v>-0.60181502315204805</v>
      </c>
      <c r="V169" s="72">
        <f t="shared" si="11"/>
        <v>-0.79863551004729305</v>
      </c>
    </row>
    <row r="170" spans="1:22">
      <c r="A170" s="62" t="s">
        <v>74</v>
      </c>
      <c r="B170" s="63">
        <v>42536</v>
      </c>
      <c r="C170" s="64">
        <v>19.600000000000001</v>
      </c>
      <c r="D170" s="64">
        <v>10.5</v>
      </c>
      <c r="E170" s="64">
        <v>14.8</v>
      </c>
      <c r="F170" s="64">
        <v>7.7</v>
      </c>
      <c r="G170" s="65">
        <v>208</v>
      </c>
      <c r="H170" s="64">
        <v>2.2999999999999998</v>
      </c>
      <c r="I170" s="64">
        <v>4.4000000000000004</v>
      </c>
      <c r="J170" s="100">
        <v>21.3</v>
      </c>
      <c r="K170" s="66"/>
      <c r="L170" s="66"/>
      <c r="M170" s="66">
        <v>13</v>
      </c>
      <c r="N170" s="66">
        <v>0</v>
      </c>
      <c r="O170" s="66">
        <v>100</v>
      </c>
      <c r="R170" s="72">
        <f t="shared" si="8"/>
        <v>-1.0797845944075488</v>
      </c>
      <c r="S170" s="72">
        <f t="shared" si="9"/>
        <v>-2.0307794635755316</v>
      </c>
      <c r="U170" s="72">
        <f t="shared" si="10"/>
        <v>-0.46947156278589086</v>
      </c>
      <c r="V170" s="72">
        <f t="shared" si="11"/>
        <v>-0.88294759285892688</v>
      </c>
    </row>
    <row r="171" spans="1:22">
      <c r="A171" s="62" t="s">
        <v>75</v>
      </c>
      <c r="B171" s="63">
        <v>42537</v>
      </c>
      <c r="C171" s="64">
        <v>21.4</v>
      </c>
      <c r="D171" s="64">
        <v>8.4</v>
      </c>
      <c r="E171" s="64">
        <v>15.1</v>
      </c>
      <c r="F171" s="64">
        <v>5.5</v>
      </c>
      <c r="G171" s="65">
        <v>204</v>
      </c>
      <c r="H171" s="64">
        <v>1.5</v>
      </c>
      <c r="I171" s="64">
        <v>5.7</v>
      </c>
      <c r="J171" s="100">
        <v>0.7</v>
      </c>
      <c r="K171" s="66"/>
      <c r="L171" s="66"/>
      <c r="M171" s="66">
        <v>13</v>
      </c>
      <c r="N171" s="66">
        <v>0</v>
      </c>
      <c r="O171" s="66">
        <v>100</v>
      </c>
      <c r="R171" s="72">
        <f t="shared" si="8"/>
        <v>-0.61010496461369979</v>
      </c>
      <c r="S171" s="72">
        <f t="shared" si="9"/>
        <v>-1.3703181864639016</v>
      </c>
      <c r="U171" s="72">
        <f t="shared" si="10"/>
        <v>-0.40673664307579982</v>
      </c>
      <c r="V171" s="72">
        <f t="shared" si="11"/>
        <v>-0.91354545764260109</v>
      </c>
    </row>
    <row r="172" spans="1:22">
      <c r="A172" s="62" t="s">
        <v>76</v>
      </c>
      <c r="B172" s="63">
        <v>42538</v>
      </c>
      <c r="C172" s="64">
        <v>20.399999999999999</v>
      </c>
      <c r="D172" s="64">
        <v>12.9</v>
      </c>
      <c r="E172" s="64">
        <v>15.6</v>
      </c>
      <c r="F172" s="64">
        <v>11.5</v>
      </c>
      <c r="G172" s="65">
        <v>277</v>
      </c>
      <c r="H172" s="64">
        <v>2</v>
      </c>
      <c r="I172" s="64">
        <v>1.9</v>
      </c>
      <c r="J172" s="100">
        <v>3.7</v>
      </c>
      <c r="K172" s="66"/>
      <c r="L172" s="66"/>
      <c r="M172" s="66">
        <v>13</v>
      </c>
      <c r="N172" s="66">
        <v>0</v>
      </c>
      <c r="O172" s="66">
        <v>100</v>
      </c>
      <c r="R172" s="72">
        <f t="shared" si="8"/>
        <v>-1.985092303282644</v>
      </c>
      <c r="S172" s="72">
        <f t="shared" si="9"/>
        <v>0.24373868681029537</v>
      </c>
      <c r="U172" s="72">
        <f t="shared" si="10"/>
        <v>-0.99254615164132198</v>
      </c>
      <c r="V172" s="72">
        <f t="shared" si="11"/>
        <v>0.12186934340514768</v>
      </c>
    </row>
    <row r="173" spans="1:22">
      <c r="A173" s="62" t="s">
        <v>77</v>
      </c>
      <c r="B173" s="63">
        <v>42539</v>
      </c>
      <c r="C173" s="64">
        <v>18.100000000000001</v>
      </c>
      <c r="D173" s="64">
        <v>12.2</v>
      </c>
      <c r="E173" s="64">
        <v>14.5</v>
      </c>
      <c r="F173" s="64">
        <v>11.3</v>
      </c>
      <c r="G173" s="65">
        <v>274</v>
      </c>
      <c r="H173" s="64">
        <v>3.1</v>
      </c>
      <c r="I173" s="64">
        <v>2.5</v>
      </c>
      <c r="J173" s="100">
        <v>5.4</v>
      </c>
      <c r="K173" s="66"/>
      <c r="L173" s="66"/>
      <c r="M173" s="66">
        <v>13</v>
      </c>
      <c r="N173" s="66">
        <v>0</v>
      </c>
      <c r="O173" s="66">
        <v>100</v>
      </c>
      <c r="R173" s="72">
        <f t="shared" si="8"/>
        <v>-3.0924485558054555</v>
      </c>
      <c r="S173" s="72">
        <f t="shared" si="9"/>
        <v>0.21624506860678819</v>
      </c>
      <c r="U173" s="72">
        <f t="shared" si="10"/>
        <v>-0.99756405025982431</v>
      </c>
      <c r="V173" s="72">
        <f t="shared" si="11"/>
        <v>6.9756473744125219E-2</v>
      </c>
    </row>
    <row r="174" spans="1:22">
      <c r="A174" s="62" t="s">
        <v>78</v>
      </c>
      <c r="B174" s="63">
        <v>42540</v>
      </c>
      <c r="C174" s="64">
        <v>19.2</v>
      </c>
      <c r="D174" s="64">
        <v>11.3</v>
      </c>
      <c r="E174" s="64">
        <v>15</v>
      </c>
      <c r="F174" s="64">
        <v>10.5</v>
      </c>
      <c r="G174" s="65">
        <v>267</v>
      </c>
      <c r="H174" s="64">
        <v>2.6</v>
      </c>
      <c r="I174" s="64">
        <v>6.5</v>
      </c>
      <c r="J174" s="100">
        <v>0.1</v>
      </c>
      <c r="K174" s="66"/>
      <c r="L174" s="66"/>
      <c r="M174" s="66">
        <v>13</v>
      </c>
      <c r="N174" s="66">
        <v>0</v>
      </c>
      <c r="O174" s="66">
        <v>100</v>
      </c>
      <c r="R174" s="72">
        <f t="shared" si="8"/>
        <v>-2.5964367903618921</v>
      </c>
      <c r="S174" s="72">
        <f t="shared" si="9"/>
        <v>-0.13607348623165519</v>
      </c>
      <c r="U174" s="72">
        <f t="shared" si="10"/>
        <v>-0.99862953475457383</v>
      </c>
      <c r="V174" s="72">
        <f t="shared" si="11"/>
        <v>-5.2335956242944306E-2</v>
      </c>
    </row>
    <row r="175" spans="1:22">
      <c r="A175" s="62" t="s">
        <v>72</v>
      </c>
      <c r="B175" s="63">
        <v>42541</v>
      </c>
      <c r="C175" s="64">
        <v>18.899999999999999</v>
      </c>
      <c r="D175" s="64">
        <v>13.1</v>
      </c>
      <c r="E175" s="64">
        <v>15.8</v>
      </c>
      <c r="F175" s="64">
        <v>11.7</v>
      </c>
      <c r="G175" s="65">
        <v>200</v>
      </c>
      <c r="H175" s="64">
        <v>4.8</v>
      </c>
      <c r="I175" s="64">
        <v>0.2</v>
      </c>
      <c r="J175" s="100">
        <v>13.2</v>
      </c>
      <c r="K175" s="66"/>
      <c r="L175" s="66"/>
      <c r="M175" s="66">
        <v>13</v>
      </c>
      <c r="N175" s="66">
        <v>0</v>
      </c>
      <c r="O175" s="66">
        <v>100</v>
      </c>
      <c r="R175" s="72">
        <f t="shared" si="8"/>
        <v>-1.6416966879632096</v>
      </c>
      <c r="S175" s="72">
        <f t="shared" si="9"/>
        <v>-4.5105245797723601</v>
      </c>
      <c r="U175" s="72">
        <f t="shared" si="10"/>
        <v>-0.34202014332566866</v>
      </c>
      <c r="V175" s="72">
        <f t="shared" si="11"/>
        <v>-0.93969262078590843</v>
      </c>
    </row>
    <row r="176" spans="1:22">
      <c r="A176" s="62" t="s">
        <v>73</v>
      </c>
      <c r="B176" s="63">
        <v>42542</v>
      </c>
      <c r="C176" s="64">
        <v>20.8</v>
      </c>
      <c r="D176" s="64">
        <v>15</v>
      </c>
      <c r="E176" s="64">
        <v>17.5</v>
      </c>
      <c r="F176" s="64">
        <v>13.5</v>
      </c>
      <c r="G176" s="65">
        <v>201</v>
      </c>
      <c r="H176" s="64">
        <v>3</v>
      </c>
      <c r="I176" s="64">
        <v>0.3</v>
      </c>
      <c r="J176" s="100">
        <v>3.8</v>
      </c>
      <c r="K176" s="66"/>
      <c r="L176" s="66"/>
      <c r="M176" s="66">
        <v>13</v>
      </c>
      <c r="N176" s="66">
        <v>0</v>
      </c>
      <c r="O176" s="66">
        <v>100</v>
      </c>
      <c r="R176" s="72">
        <f t="shared" si="8"/>
        <v>-1.0751038486359012</v>
      </c>
      <c r="S176" s="72">
        <f t="shared" si="9"/>
        <v>-2.8007412794916053</v>
      </c>
      <c r="U176" s="72">
        <f t="shared" si="10"/>
        <v>-0.35836794954530043</v>
      </c>
      <c r="V176" s="72">
        <f t="shared" si="11"/>
        <v>-0.93358042649720174</v>
      </c>
    </row>
    <row r="177" spans="1:22">
      <c r="A177" s="62" t="s">
        <v>74</v>
      </c>
      <c r="B177" s="63">
        <v>42543</v>
      </c>
      <c r="C177" s="64">
        <v>26.3</v>
      </c>
      <c r="D177" s="64">
        <v>14.3</v>
      </c>
      <c r="E177" s="64">
        <v>21.3</v>
      </c>
      <c r="F177" s="64">
        <v>11.8</v>
      </c>
      <c r="G177" s="65">
        <v>180</v>
      </c>
      <c r="H177" s="64">
        <v>2.6</v>
      </c>
      <c r="I177" s="64">
        <v>10.5</v>
      </c>
      <c r="J177" s="100">
        <v>0</v>
      </c>
      <c r="K177" s="66"/>
      <c r="L177" s="66"/>
      <c r="M177" s="66">
        <v>13</v>
      </c>
      <c r="N177" s="66">
        <v>0</v>
      </c>
      <c r="O177" s="66">
        <v>100</v>
      </c>
      <c r="R177" s="72">
        <f t="shared" si="8"/>
        <v>3.185385982762412E-16</v>
      </c>
      <c r="S177" s="72">
        <f t="shared" si="9"/>
        <v>-2.6</v>
      </c>
      <c r="U177" s="72">
        <f t="shared" si="10"/>
        <v>1.22514845490862E-16</v>
      </c>
      <c r="V177" s="72">
        <f t="shared" si="11"/>
        <v>-1</v>
      </c>
    </row>
    <row r="178" spans="1:22">
      <c r="A178" s="62" t="s">
        <v>75</v>
      </c>
      <c r="B178" s="63">
        <v>42544</v>
      </c>
      <c r="C178" s="64">
        <v>31.7</v>
      </c>
      <c r="D178" s="64">
        <v>19.3</v>
      </c>
      <c r="E178" s="64">
        <v>24.6</v>
      </c>
      <c r="F178" s="64">
        <v>18</v>
      </c>
      <c r="G178" s="65">
        <v>154</v>
      </c>
      <c r="H178" s="64">
        <v>2.6</v>
      </c>
      <c r="I178" s="64">
        <v>9.5</v>
      </c>
      <c r="J178" s="100">
        <v>30.1</v>
      </c>
      <c r="K178" s="66"/>
      <c r="L178" s="66"/>
      <c r="M178" s="66">
        <v>13</v>
      </c>
      <c r="N178" s="66">
        <v>0</v>
      </c>
      <c r="O178" s="66">
        <v>100</v>
      </c>
      <c r="R178" s="72">
        <f t="shared" si="8"/>
        <v>1.1397649816516009</v>
      </c>
      <c r="S178" s="72">
        <f t="shared" si="9"/>
        <v>-2.3368645203778344</v>
      </c>
      <c r="U178" s="72">
        <f t="shared" si="10"/>
        <v>0.43837114678907729</v>
      </c>
      <c r="V178" s="72">
        <f t="shared" si="11"/>
        <v>-0.89879404629916704</v>
      </c>
    </row>
    <row r="179" spans="1:22">
      <c r="A179" s="62" t="s">
        <v>76</v>
      </c>
      <c r="B179" s="63">
        <v>42545</v>
      </c>
      <c r="C179" s="64">
        <v>23.8</v>
      </c>
      <c r="D179" s="64">
        <v>15.6</v>
      </c>
      <c r="E179" s="64">
        <v>20.3</v>
      </c>
      <c r="F179" s="64">
        <v>13.5</v>
      </c>
      <c r="G179" s="65">
        <v>282</v>
      </c>
      <c r="H179" s="64">
        <v>2.8</v>
      </c>
      <c r="I179" s="64">
        <v>4.0999999999999996</v>
      </c>
      <c r="J179" s="100">
        <v>2</v>
      </c>
      <c r="K179" s="66"/>
      <c r="L179" s="66"/>
      <c r="M179" s="66">
        <v>13</v>
      </c>
      <c r="N179" s="66">
        <v>0</v>
      </c>
      <c r="O179" s="66">
        <v>100</v>
      </c>
      <c r="R179" s="72">
        <f t="shared" si="8"/>
        <v>-2.738813282054656</v>
      </c>
      <c r="S179" s="72">
        <f t="shared" si="9"/>
        <v>0.58215273428972392</v>
      </c>
      <c r="U179" s="72">
        <f t="shared" si="10"/>
        <v>-0.9781476007338058</v>
      </c>
      <c r="V179" s="72">
        <f t="shared" si="11"/>
        <v>0.20791169081775857</v>
      </c>
    </row>
    <row r="180" spans="1:22">
      <c r="A180" s="62" t="s">
        <v>77</v>
      </c>
      <c r="B180" s="63">
        <v>42546</v>
      </c>
      <c r="C180" s="64">
        <v>18.5</v>
      </c>
      <c r="D180" s="64">
        <v>10.5</v>
      </c>
      <c r="E180" s="64">
        <v>15.4</v>
      </c>
      <c r="F180" s="64">
        <v>9.1</v>
      </c>
      <c r="G180" s="65">
        <v>271</v>
      </c>
      <c r="H180" s="64">
        <v>2.5</v>
      </c>
      <c r="I180" s="64">
        <v>1.9</v>
      </c>
      <c r="J180" s="100">
        <v>4.7</v>
      </c>
      <c r="K180" s="66"/>
      <c r="L180" s="66"/>
      <c r="M180" s="66">
        <v>13</v>
      </c>
      <c r="N180" s="66">
        <v>0</v>
      </c>
      <c r="O180" s="66">
        <v>100</v>
      </c>
      <c r="R180" s="72">
        <f t="shared" si="8"/>
        <v>-2.4996192378909781</v>
      </c>
      <c r="S180" s="72">
        <f t="shared" si="9"/>
        <v>4.3631016093207825E-2</v>
      </c>
      <c r="U180" s="72">
        <f t="shared" si="10"/>
        <v>-0.99984769515639127</v>
      </c>
      <c r="V180" s="72">
        <f t="shared" si="11"/>
        <v>1.745240643728313E-2</v>
      </c>
    </row>
    <row r="181" spans="1:22">
      <c r="A181" s="62" t="s">
        <v>78</v>
      </c>
      <c r="B181" s="63">
        <v>42547</v>
      </c>
      <c r="C181" s="64">
        <v>19.600000000000001</v>
      </c>
      <c r="D181" s="64">
        <v>10.199999999999999</v>
      </c>
      <c r="E181" s="64">
        <v>14.4</v>
      </c>
      <c r="F181" s="64">
        <v>8.3000000000000007</v>
      </c>
      <c r="G181" s="65">
        <v>221</v>
      </c>
      <c r="H181" s="64">
        <v>3.9</v>
      </c>
      <c r="I181" s="64">
        <v>6.8</v>
      </c>
      <c r="J181" s="100">
        <v>5.2</v>
      </c>
      <c r="K181" s="66"/>
      <c r="L181" s="66"/>
      <c r="M181" s="66">
        <v>13</v>
      </c>
      <c r="N181" s="66">
        <v>0</v>
      </c>
      <c r="O181" s="66">
        <v>100</v>
      </c>
      <c r="R181" s="72">
        <f t="shared" si="8"/>
        <v>-2.5586302130629788</v>
      </c>
      <c r="S181" s="72">
        <f t="shared" si="9"/>
        <v>-2.9433673628688104</v>
      </c>
      <c r="U181" s="72">
        <f t="shared" si="10"/>
        <v>-0.65605902899050739</v>
      </c>
      <c r="V181" s="72">
        <f t="shared" si="11"/>
        <v>-0.7547095802227719</v>
      </c>
    </row>
    <row r="182" spans="1:22">
      <c r="A182" s="62" t="s">
        <v>72</v>
      </c>
      <c r="B182" s="63">
        <v>42548</v>
      </c>
      <c r="C182" s="64">
        <v>18.7</v>
      </c>
      <c r="D182" s="64">
        <v>12.3</v>
      </c>
      <c r="E182" s="64">
        <v>15</v>
      </c>
      <c r="F182" s="64">
        <v>10.9</v>
      </c>
      <c r="G182" s="65">
        <v>221</v>
      </c>
      <c r="H182" s="64">
        <v>3.7</v>
      </c>
      <c r="I182" s="64">
        <v>1.9</v>
      </c>
      <c r="J182" s="100">
        <v>1.3</v>
      </c>
      <c r="K182" s="66"/>
      <c r="L182" s="66"/>
      <c r="M182" s="66">
        <v>13</v>
      </c>
      <c r="N182" s="66">
        <v>0</v>
      </c>
      <c r="O182" s="66">
        <v>100</v>
      </c>
      <c r="R182" s="72">
        <f t="shared" si="8"/>
        <v>-2.4274184072648772</v>
      </c>
      <c r="S182" s="72">
        <f t="shared" si="9"/>
        <v>-2.792425446824256</v>
      </c>
      <c r="U182" s="72">
        <f t="shared" si="10"/>
        <v>-0.65605902899050739</v>
      </c>
      <c r="V182" s="72">
        <f t="shared" si="11"/>
        <v>-0.7547095802227719</v>
      </c>
    </row>
    <row r="183" spans="1:22">
      <c r="A183" s="62" t="s">
        <v>73</v>
      </c>
      <c r="B183" s="63">
        <v>42549</v>
      </c>
      <c r="C183" s="64">
        <v>23</v>
      </c>
      <c r="D183" s="64">
        <v>13.1</v>
      </c>
      <c r="E183" s="64">
        <v>17.8</v>
      </c>
      <c r="F183" s="64">
        <v>11.7</v>
      </c>
      <c r="G183" s="65">
        <v>188</v>
      </c>
      <c r="H183" s="64">
        <v>2.7</v>
      </c>
      <c r="I183" s="64">
        <v>4.8</v>
      </c>
      <c r="J183" s="100">
        <v>5.3</v>
      </c>
      <c r="K183" s="66"/>
      <c r="L183" s="66"/>
      <c r="M183" s="66">
        <v>13</v>
      </c>
      <c r="N183" s="66">
        <v>0</v>
      </c>
      <c r="O183" s="66">
        <v>100</v>
      </c>
      <c r="R183" s="72">
        <f t="shared" si="8"/>
        <v>-0.37576737259217691</v>
      </c>
      <c r="S183" s="72">
        <f t="shared" si="9"/>
        <v>-2.67372378560224</v>
      </c>
      <c r="U183" s="72">
        <f t="shared" si="10"/>
        <v>-0.13917310096006552</v>
      </c>
      <c r="V183" s="72">
        <f t="shared" si="11"/>
        <v>-0.99026806874157025</v>
      </c>
    </row>
    <row r="184" spans="1:22">
      <c r="A184" s="62" t="s">
        <v>74</v>
      </c>
      <c r="B184" s="63">
        <v>42550</v>
      </c>
      <c r="C184" s="64">
        <v>22</v>
      </c>
      <c r="D184" s="64">
        <v>13.4</v>
      </c>
      <c r="E184" s="64">
        <v>16.600000000000001</v>
      </c>
      <c r="F184" s="64">
        <v>12.1</v>
      </c>
      <c r="G184" s="65">
        <v>221</v>
      </c>
      <c r="H184" s="64">
        <v>5</v>
      </c>
      <c r="I184" s="64">
        <v>4.3</v>
      </c>
      <c r="J184" s="100">
        <v>6.6</v>
      </c>
      <c r="K184" s="66"/>
      <c r="L184" s="66"/>
      <c r="M184" s="66">
        <v>13</v>
      </c>
      <c r="N184" s="66">
        <v>0</v>
      </c>
      <c r="O184" s="66">
        <v>100</v>
      </c>
      <c r="R184" s="72">
        <f t="shared" si="8"/>
        <v>-3.2802951449525368</v>
      </c>
      <c r="S184" s="72">
        <f t="shared" si="9"/>
        <v>-3.7735479011138597</v>
      </c>
      <c r="U184" s="72">
        <f t="shared" si="10"/>
        <v>-0.65605902899050739</v>
      </c>
      <c r="V184" s="72">
        <f t="shared" si="11"/>
        <v>-0.7547095802227719</v>
      </c>
    </row>
    <row r="185" spans="1:22">
      <c r="A185" s="62" t="s">
        <v>75</v>
      </c>
      <c r="B185" s="63">
        <v>42551</v>
      </c>
      <c r="C185" s="64">
        <v>20.100000000000001</v>
      </c>
      <c r="D185" s="64">
        <v>14.5</v>
      </c>
      <c r="E185" s="64">
        <v>16.899999999999999</v>
      </c>
      <c r="F185" s="64">
        <v>13.7</v>
      </c>
      <c r="G185" s="65">
        <v>203</v>
      </c>
      <c r="H185" s="64">
        <v>4.5</v>
      </c>
      <c r="I185" s="64">
        <v>1.5</v>
      </c>
      <c r="J185" s="100">
        <v>2.5</v>
      </c>
      <c r="K185" s="66"/>
      <c r="L185" s="66"/>
      <c r="M185" s="66">
        <v>13</v>
      </c>
      <c r="N185" s="66">
        <v>0</v>
      </c>
      <c r="O185" s="66">
        <v>100</v>
      </c>
      <c r="R185" s="72">
        <f t="shared" si="8"/>
        <v>-1.758290078201731</v>
      </c>
      <c r="S185" s="72">
        <f t="shared" si="9"/>
        <v>-4.1422718405359813</v>
      </c>
      <c r="U185" s="72">
        <f t="shared" si="10"/>
        <v>-0.39073112848927355</v>
      </c>
      <c r="V185" s="72">
        <f t="shared" si="11"/>
        <v>-0.92050485345244037</v>
      </c>
    </row>
    <row r="186" spans="1:22">
      <c r="A186" s="62" t="s">
        <v>76</v>
      </c>
      <c r="B186" s="63">
        <v>42552</v>
      </c>
      <c r="C186" s="64">
        <v>20.8</v>
      </c>
      <c r="D186" s="64">
        <v>14.1</v>
      </c>
      <c r="E186" s="64">
        <v>17.399999999999999</v>
      </c>
      <c r="F186" s="64">
        <v>13</v>
      </c>
      <c r="G186" s="65">
        <v>220</v>
      </c>
      <c r="H186" s="64">
        <v>4.5999999999999996</v>
      </c>
      <c r="I186" s="64">
        <v>0.2</v>
      </c>
      <c r="J186" s="100">
        <v>15.5</v>
      </c>
      <c r="K186" s="66"/>
      <c r="L186" s="66"/>
      <c r="M186" s="66">
        <v>13</v>
      </c>
      <c r="N186" s="66">
        <v>0</v>
      </c>
      <c r="O186" s="66">
        <v>100</v>
      </c>
      <c r="R186" s="72">
        <f t="shared" si="8"/>
        <v>-2.9568230045580801</v>
      </c>
      <c r="S186" s="72">
        <f t="shared" si="9"/>
        <v>-3.5238044383472986</v>
      </c>
      <c r="U186" s="72">
        <f t="shared" si="10"/>
        <v>-0.64278760968653925</v>
      </c>
      <c r="V186" s="72">
        <f t="shared" si="11"/>
        <v>-0.76604444311897801</v>
      </c>
    </row>
    <row r="187" spans="1:22">
      <c r="A187" s="62" t="s">
        <v>77</v>
      </c>
      <c r="B187" s="63">
        <v>42553</v>
      </c>
      <c r="C187" s="64">
        <v>19.3</v>
      </c>
      <c r="D187" s="64">
        <v>10.3</v>
      </c>
      <c r="E187" s="64">
        <v>14.6</v>
      </c>
      <c r="F187" s="64">
        <v>7.6</v>
      </c>
      <c r="G187" s="65">
        <v>237</v>
      </c>
      <c r="H187" s="64">
        <v>5</v>
      </c>
      <c r="I187" s="64">
        <v>7.8</v>
      </c>
      <c r="J187" s="100">
        <v>1.4</v>
      </c>
      <c r="K187" s="66"/>
      <c r="L187" s="66"/>
      <c r="M187" s="66">
        <v>13</v>
      </c>
      <c r="N187" s="66">
        <v>0</v>
      </c>
      <c r="O187" s="66">
        <v>100</v>
      </c>
      <c r="R187" s="72">
        <f t="shared" si="8"/>
        <v>-4.1933528397271207</v>
      </c>
      <c r="S187" s="72">
        <f t="shared" si="9"/>
        <v>-2.7231951750751349</v>
      </c>
      <c r="U187" s="72">
        <f t="shared" si="10"/>
        <v>-0.83867056794542405</v>
      </c>
      <c r="V187" s="72">
        <f t="shared" si="11"/>
        <v>-0.54463903501502697</v>
      </c>
    </row>
    <row r="188" spans="1:22">
      <c r="A188" s="62" t="s">
        <v>78</v>
      </c>
      <c r="B188" s="63">
        <v>42554</v>
      </c>
      <c r="C188" s="64">
        <v>20.399999999999999</v>
      </c>
      <c r="D188" s="64">
        <v>10.199999999999999</v>
      </c>
      <c r="E188" s="64">
        <v>15.8</v>
      </c>
      <c r="F188" s="64">
        <v>8</v>
      </c>
      <c r="G188" s="65">
        <v>223</v>
      </c>
      <c r="H188" s="64">
        <v>3.6</v>
      </c>
      <c r="I188" s="64">
        <v>8.6999999999999993</v>
      </c>
      <c r="J188" s="100">
        <v>1.1000000000000001</v>
      </c>
      <c r="K188" s="66"/>
      <c r="L188" s="66"/>
      <c r="M188" s="66">
        <v>13</v>
      </c>
      <c r="N188" s="66">
        <v>0</v>
      </c>
      <c r="O188" s="66">
        <v>100</v>
      </c>
      <c r="R188" s="72">
        <f t="shared" si="8"/>
        <v>-2.4551940962249943</v>
      </c>
      <c r="S188" s="72">
        <f t="shared" si="9"/>
        <v>-2.632873325829014</v>
      </c>
      <c r="U188" s="72">
        <f t="shared" si="10"/>
        <v>-0.68199836006249837</v>
      </c>
      <c r="V188" s="72">
        <f t="shared" si="11"/>
        <v>-0.73135370161917057</v>
      </c>
    </row>
    <row r="189" spans="1:22">
      <c r="A189" s="62" t="s">
        <v>72</v>
      </c>
      <c r="B189" s="63">
        <v>42555</v>
      </c>
      <c r="C189" s="64">
        <v>23.4</v>
      </c>
      <c r="D189" s="64">
        <v>10.7</v>
      </c>
      <c r="E189" s="64">
        <v>17.8</v>
      </c>
      <c r="F189" s="64">
        <v>6.5</v>
      </c>
      <c r="G189" s="65">
        <v>194</v>
      </c>
      <c r="H189" s="64">
        <v>1.9</v>
      </c>
      <c r="I189" s="64">
        <v>10.1</v>
      </c>
      <c r="J189" s="100">
        <v>0</v>
      </c>
      <c r="K189" s="66"/>
      <c r="L189" s="66"/>
      <c r="M189" s="66">
        <v>13</v>
      </c>
      <c r="N189" s="66">
        <v>0</v>
      </c>
      <c r="O189" s="66">
        <v>100</v>
      </c>
      <c r="R189" s="72">
        <f t="shared" si="8"/>
        <v>-0.45965160163936825</v>
      </c>
      <c r="S189" s="72">
        <f t="shared" si="9"/>
        <v>-1.8435618799243931</v>
      </c>
      <c r="U189" s="72">
        <f t="shared" si="10"/>
        <v>-0.24192189559966751</v>
      </c>
      <c r="V189" s="72">
        <f t="shared" si="11"/>
        <v>-0.97029572627599647</v>
      </c>
    </row>
    <row r="190" spans="1:22">
      <c r="A190" s="62" t="s">
        <v>73</v>
      </c>
      <c r="B190" s="63">
        <v>42556</v>
      </c>
      <c r="C190" s="64">
        <v>21.2</v>
      </c>
      <c r="D190" s="64">
        <v>10.5</v>
      </c>
      <c r="E190" s="64">
        <v>15.8</v>
      </c>
      <c r="F190" s="64">
        <v>7.3</v>
      </c>
      <c r="G190" s="65">
        <v>254</v>
      </c>
      <c r="H190" s="64">
        <v>4.5</v>
      </c>
      <c r="I190" s="64">
        <v>4.5</v>
      </c>
      <c r="J190" s="100">
        <v>0.5</v>
      </c>
      <c r="K190" s="66"/>
      <c r="L190" s="66"/>
      <c r="M190" s="66">
        <v>13</v>
      </c>
      <c r="N190" s="66">
        <v>0</v>
      </c>
      <c r="O190" s="66">
        <v>100</v>
      </c>
      <c r="R190" s="72">
        <f t="shared" si="8"/>
        <v>-4.3256776317224359</v>
      </c>
      <c r="S190" s="72">
        <f t="shared" si="9"/>
        <v>-1.2403681011764949</v>
      </c>
      <c r="U190" s="72">
        <f t="shared" si="10"/>
        <v>-0.96126169593831901</v>
      </c>
      <c r="V190" s="72">
        <f t="shared" si="11"/>
        <v>-0.27563735581699889</v>
      </c>
    </row>
    <row r="191" spans="1:22">
      <c r="A191" s="62" t="s">
        <v>74</v>
      </c>
      <c r="B191" s="63">
        <v>42557</v>
      </c>
      <c r="C191" s="64">
        <v>21.5</v>
      </c>
      <c r="D191" s="64">
        <v>9.6</v>
      </c>
      <c r="E191" s="64">
        <v>15.5</v>
      </c>
      <c r="F191" s="64">
        <v>6</v>
      </c>
      <c r="G191" s="65">
        <v>308</v>
      </c>
      <c r="H191" s="64">
        <v>2.5</v>
      </c>
      <c r="I191" s="64">
        <v>9.6999999999999993</v>
      </c>
      <c r="J191" s="100">
        <v>0</v>
      </c>
      <c r="K191" s="66"/>
      <c r="L191" s="66"/>
      <c r="M191" s="66">
        <v>13</v>
      </c>
      <c r="N191" s="66">
        <v>0</v>
      </c>
      <c r="O191" s="66">
        <v>100</v>
      </c>
      <c r="R191" s="72">
        <f t="shared" si="8"/>
        <v>-1.9700268840168045</v>
      </c>
      <c r="S191" s="72">
        <f t="shared" si="9"/>
        <v>1.5391536883141463</v>
      </c>
      <c r="U191" s="72">
        <f t="shared" si="10"/>
        <v>-0.78801075360672179</v>
      </c>
      <c r="V191" s="72">
        <f t="shared" si="11"/>
        <v>0.61566147532565851</v>
      </c>
    </row>
    <row r="192" spans="1:22">
      <c r="A192" s="62" t="s">
        <v>75</v>
      </c>
      <c r="B192" s="63">
        <v>42558</v>
      </c>
      <c r="C192" s="64">
        <v>21.9</v>
      </c>
      <c r="D192" s="64">
        <v>8.1999999999999993</v>
      </c>
      <c r="E192" s="64">
        <v>17.2</v>
      </c>
      <c r="F192" s="64">
        <v>4.4000000000000004</v>
      </c>
      <c r="G192" s="65">
        <v>191</v>
      </c>
      <c r="H192" s="64">
        <v>1.8</v>
      </c>
      <c r="I192" s="64">
        <v>5.4</v>
      </c>
      <c r="J192" s="100">
        <v>0</v>
      </c>
      <c r="K192" s="66"/>
      <c r="L192" s="66"/>
      <c r="M192" s="66">
        <v>13</v>
      </c>
      <c r="N192" s="66">
        <v>0</v>
      </c>
      <c r="O192" s="66">
        <v>100</v>
      </c>
      <c r="R192" s="72">
        <f t="shared" si="8"/>
        <v>-0.34345619167778052</v>
      </c>
      <c r="S192" s="72">
        <f t="shared" si="9"/>
        <v>-1.7669289302057951</v>
      </c>
      <c r="U192" s="72">
        <f t="shared" si="10"/>
        <v>-0.19080899537654472</v>
      </c>
      <c r="V192" s="72">
        <f t="shared" si="11"/>
        <v>-0.98162718344766398</v>
      </c>
    </row>
    <row r="193" spans="1:22">
      <c r="A193" s="62" t="s">
        <v>76</v>
      </c>
      <c r="B193" s="63">
        <v>42559</v>
      </c>
      <c r="C193" s="64">
        <v>22.6</v>
      </c>
      <c r="D193" s="64">
        <v>14.2</v>
      </c>
      <c r="E193" s="64">
        <v>18.899999999999999</v>
      </c>
      <c r="F193" s="64">
        <v>12.5</v>
      </c>
      <c r="G193" s="65">
        <v>252</v>
      </c>
      <c r="H193" s="64">
        <v>3.8</v>
      </c>
      <c r="I193" s="64">
        <v>4.0999999999999996</v>
      </c>
      <c r="J193" s="100">
        <v>0</v>
      </c>
      <c r="K193" s="66"/>
      <c r="L193" s="66"/>
      <c r="M193" s="66">
        <v>13</v>
      </c>
      <c r="N193" s="66">
        <v>0</v>
      </c>
      <c r="O193" s="66">
        <v>100</v>
      </c>
      <c r="R193" s="72">
        <f t="shared" si="8"/>
        <v>-3.6140147619215832</v>
      </c>
      <c r="S193" s="72">
        <f t="shared" si="9"/>
        <v>-1.1742645786248007</v>
      </c>
      <c r="U193" s="72">
        <f t="shared" si="10"/>
        <v>-0.95105651629515353</v>
      </c>
      <c r="V193" s="72">
        <f t="shared" si="11"/>
        <v>-0.30901699437494756</v>
      </c>
    </row>
    <row r="194" spans="1:22">
      <c r="A194" s="62" t="s">
        <v>77</v>
      </c>
      <c r="B194" s="63">
        <v>42560</v>
      </c>
      <c r="C194" s="64">
        <v>25.4</v>
      </c>
      <c r="D194" s="64">
        <v>15.3</v>
      </c>
      <c r="E194" s="64">
        <v>20.2</v>
      </c>
      <c r="F194" s="64">
        <v>13.8</v>
      </c>
      <c r="G194" s="65">
        <v>231</v>
      </c>
      <c r="H194" s="64">
        <v>3.4</v>
      </c>
      <c r="I194" s="64">
        <v>5.2</v>
      </c>
      <c r="J194" s="100">
        <v>0</v>
      </c>
      <c r="K194" s="66"/>
      <c r="L194" s="66"/>
      <c r="M194" s="66">
        <v>13</v>
      </c>
      <c r="N194" s="66">
        <v>0</v>
      </c>
      <c r="O194" s="66">
        <v>100</v>
      </c>
      <c r="R194" s="72">
        <f t="shared" si="8"/>
        <v>-2.642296268953702</v>
      </c>
      <c r="S194" s="72">
        <f t="shared" si="9"/>
        <v>-2.1396893295694461</v>
      </c>
      <c r="U194" s="72">
        <f t="shared" si="10"/>
        <v>-0.77714596145697112</v>
      </c>
      <c r="V194" s="72">
        <f t="shared" si="11"/>
        <v>-0.62932039104983717</v>
      </c>
    </row>
    <row r="195" spans="1:22">
      <c r="A195" s="62" t="s">
        <v>78</v>
      </c>
      <c r="B195" s="63">
        <v>42561</v>
      </c>
      <c r="C195" s="64">
        <v>29.9</v>
      </c>
      <c r="D195" s="64">
        <v>15.7</v>
      </c>
      <c r="E195" s="64">
        <v>22.6</v>
      </c>
      <c r="F195" s="64">
        <v>12.9</v>
      </c>
      <c r="G195" s="65">
        <v>227</v>
      </c>
      <c r="H195" s="64">
        <v>3.8</v>
      </c>
      <c r="I195" s="64">
        <v>10.3</v>
      </c>
      <c r="J195" s="100">
        <v>0</v>
      </c>
      <c r="K195" s="66"/>
      <c r="L195" s="66"/>
      <c r="M195" s="66">
        <v>13</v>
      </c>
      <c r="N195" s="66">
        <v>0</v>
      </c>
      <c r="O195" s="66">
        <v>100</v>
      </c>
      <c r="R195" s="72">
        <f t="shared" si="8"/>
        <v>-2.7791440661528464</v>
      </c>
      <c r="S195" s="72">
        <f t="shared" si="9"/>
        <v>-2.5915937682374959</v>
      </c>
      <c r="U195" s="72">
        <f t="shared" si="10"/>
        <v>-0.73135370161917013</v>
      </c>
      <c r="V195" s="72">
        <f t="shared" si="11"/>
        <v>-0.68199836006249892</v>
      </c>
    </row>
    <row r="196" spans="1:22">
      <c r="A196" s="62" t="s">
        <v>72</v>
      </c>
      <c r="B196" s="63">
        <v>42562</v>
      </c>
      <c r="C196" s="64">
        <v>23.7</v>
      </c>
      <c r="D196" s="64">
        <v>14.7</v>
      </c>
      <c r="E196" s="64">
        <v>19.100000000000001</v>
      </c>
      <c r="F196" s="64">
        <v>13</v>
      </c>
      <c r="G196" s="65">
        <v>229</v>
      </c>
      <c r="H196" s="64">
        <v>6.4</v>
      </c>
      <c r="I196" s="64">
        <v>6</v>
      </c>
      <c r="J196" s="100">
        <v>0</v>
      </c>
      <c r="K196" s="66"/>
      <c r="L196" s="66"/>
      <c r="M196" s="66">
        <v>13</v>
      </c>
      <c r="N196" s="66">
        <v>0</v>
      </c>
      <c r="O196" s="66">
        <v>100</v>
      </c>
      <c r="R196" s="72">
        <f t="shared" si="8"/>
        <v>-4.8301413134257389</v>
      </c>
      <c r="S196" s="72">
        <f t="shared" si="9"/>
        <v>-4.1987777855392485</v>
      </c>
      <c r="U196" s="72">
        <f t="shared" si="10"/>
        <v>-0.75470958022277168</v>
      </c>
      <c r="V196" s="72">
        <f t="shared" si="11"/>
        <v>-0.65605902899050761</v>
      </c>
    </row>
    <row r="197" spans="1:22">
      <c r="A197" s="62" t="s">
        <v>73</v>
      </c>
      <c r="B197" s="63">
        <v>42563</v>
      </c>
      <c r="C197" s="64">
        <v>23.1</v>
      </c>
      <c r="D197" s="64">
        <v>13.1</v>
      </c>
      <c r="E197" s="64">
        <v>17</v>
      </c>
      <c r="F197" s="64">
        <v>9.4</v>
      </c>
      <c r="G197" s="65">
        <v>235</v>
      </c>
      <c r="H197" s="64">
        <v>4</v>
      </c>
      <c r="I197" s="64">
        <v>6.3</v>
      </c>
      <c r="J197" s="100">
        <v>0</v>
      </c>
      <c r="K197" s="66"/>
      <c r="L197" s="66"/>
      <c r="M197" s="66">
        <v>13</v>
      </c>
      <c r="N197" s="66">
        <v>0</v>
      </c>
      <c r="O197" s="66">
        <v>100</v>
      </c>
      <c r="R197" s="72">
        <f t="shared" ref="R197:R260" si="12">H197*SIN(G197*PI()/180)</f>
        <v>-3.2766081771559663</v>
      </c>
      <c r="S197" s="72">
        <f t="shared" ref="S197:S260" si="13">H197*COS(G197*PI()/180)</f>
        <v>-2.2943057454041855</v>
      </c>
      <c r="U197" s="72">
        <f t="shared" ref="U197:U260" si="14">SIN(G197*PI()/180)</f>
        <v>-0.81915204428899158</v>
      </c>
      <c r="V197" s="72">
        <f t="shared" ref="V197:V260" si="15">COS(G197*PI()/180)</f>
        <v>-0.57357643635104638</v>
      </c>
    </row>
    <row r="198" spans="1:22">
      <c r="A198" s="62" t="s">
        <v>74</v>
      </c>
      <c r="B198" s="63">
        <v>42564</v>
      </c>
      <c r="C198" s="64">
        <v>18.7</v>
      </c>
      <c r="D198" s="64">
        <v>9.1999999999999993</v>
      </c>
      <c r="E198" s="64">
        <v>14</v>
      </c>
      <c r="F198" s="64">
        <v>5</v>
      </c>
      <c r="G198" s="65">
        <v>271</v>
      </c>
      <c r="H198" s="64">
        <v>2.9</v>
      </c>
      <c r="I198" s="64">
        <v>5.5</v>
      </c>
      <c r="J198" s="100">
        <v>6.4</v>
      </c>
      <c r="K198" s="66"/>
      <c r="L198" s="66"/>
      <c r="M198" s="66">
        <v>13</v>
      </c>
      <c r="N198" s="66">
        <v>0</v>
      </c>
      <c r="O198" s="66">
        <v>100</v>
      </c>
      <c r="R198" s="72">
        <f t="shared" si="12"/>
        <v>-2.8995583159535347</v>
      </c>
      <c r="S198" s="72">
        <f t="shared" si="13"/>
        <v>5.0611978668121074E-2</v>
      </c>
      <c r="U198" s="72">
        <f t="shared" si="14"/>
        <v>-0.99984769515639127</v>
      </c>
      <c r="V198" s="72">
        <f t="shared" si="15"/>
        <v>1.745240643728313E-2</v>
      </c>
    </row>
    <row r="199" spans="1:22">
      <c r="A199" s="62" t="s">
        <v>75</v>
      </c>
      <c r="B199" s="63">
        <v>42565</v>
      </c>
      <c r="C199" s="64">
        <v>20.5</v>
      </c>
      <c r="D199" s="64">
        <v>8.4</v>
      </c>
      <c r="E199" s="64">
        <v>14.9</v>
      </c>
      <c r="F199" s="64">
        <v>4.8</v>
      </c>
      <c r="G199" s="65">
        <v>315</v>
      </c>
      <c r="H199" s="64">
        <v>3.5</v>
      </c>
      <c r="I199" s="64">
        <v>9.6999999999999993</v>
      </c>
      <c r="J199" s="100">
        <v>0</v>
      </c>
      <c r="K199" s="66"/>
      <c r="L199" s="66"/>
      <c r="M199" s="66">
        <v>13</v>
      </c>
      <c r="N199" s="66">
        <v>0</v>
      </c>
      <c r="O199" s="66">
        <v>100</v>
      </c>
      <c r="R199" s="72">
        <f t="shared" si="12"/>
        <v>-2.4748737341529168</v>
      </c>
      <c r="S199" s="72">
        <f t="shared" si="13"/>
        <v>2.4748737341529159</v>
      </c>
      <c r="U199" s="72">
        <f t="shared" si="14"/>
        <v>-0.70710678118654768</v>
      </c>
      <c r="V199" s="72">
        <f t="shared" si="15"/>
        <v>0.70710678118654735</v>
      </c>
    </row>
    <row r="200" spans="1:22">
      <c r="A200" s="62" t="s">
        <v>76</v>
      </c>
      <c r="B200" s="63">
        <v>42566</v>
      </c>
      <c r="C200" s="64">
        <v>22.4</v>
      </c>
      <c r="D200" s="64">
        <v>8.6999999999999993</v>
      </c>
      <c r="E200" s="64">
        <v>16.3</v>
      </c>
      <c r="F200" s="64">
        <v>4</v>
      </c>
      <c r="G200" s="65">
        <v>259</v>
      </c>
      <c r="H200" s="64">
        <v>2.5</v>
      </c>
      <c r="I200" s="64">
        <v>9.8000000000000007</v>
      </c>
      <c r="J200" s="100">
        <v>0</v>
      </c>
      <c r="K200" s="66"/>
      <c r="L200" s="66"/>
      <c r="M200" s="66">
        <v>13</v>
      </c>
      <c r="N200" s="66">
        <v>0</v>
      </c>
      <c r="O200" s="66">
        <v>100</v>
      </c>
      <c r="R200" s="72">
        <f t="shared" si="12"/>
        <v>-2.4540679586191598</v>
      </c>
      <c r="S200" s="72">
        <f t="shared" si="13"/>
        <v>-0.47702248844136369</v>
      </c>
      <c r="U200" s="72">
        <f t="shared" si="14"/>
        <v>-0.98162718344766386</v>
      </c>
      <c r="V200" s="72">
        <f t="shared" si="15"/>
        <v>-0.19080899537654547</v>
      </c>
    </row>
    <row r="201" spans="1:22">
      <c r="A201" s="62" t="s">
        <v>77</v>
      </c>
      <c r="B201" s="63">
        <v>42567</v>
      </c>
      <c r="C201" s="64">
        <v>25.1</v>
      </c>
      <c r="D201" s="64">
        <v>14.9</v>
      </c>
      <c r="E201" s="64">
        <v>19.100000000000001</v>
      </c>
      <c r="F201" s="64">
        <v>13.5</v>
      </c>
      <c r="G201" s="65">
        <v>238</v>
      </c>
      <c r="H201" s="64">
        <v>3.3</v>
      </c>
      <c r="I201" s="64">
        <v>3.8</v>
      </c>
      <c r="J201" s="100">
        <v>0</v>
      </c>
      <c r="K201" s="66"/>
      <c r="L201" s="66"/>
      <c r="M201" s="66">
        <v>13</v>
      </c>
      <c r="N201" s="66">
        <v>0</v>
      </c>
      <c r="O201" s="66">
        <v>100</v>
      </c>
      <c r="R201" s="72">
        <f t="shared" si="12"/>
        <v>-2.7985587173162054</v>
      </c>
      <c r="S201" s="72">
        <f t="shared" si="13"/>
        <v>-1.7487335719695765</v>
      </c>
      <c r="U201" s="72">
        <f t="shared" si="14"/>
        <v>-0.84804809615642596</v>
      </c>
      <c r="V201" s="72">
        <f t="shared" si="15"/>
        <v>-0.52991926423320501</v>
      </c>
    </row>
    <row r="202" spans="1:22">
      <c r="A202" s="62" t="s">
        <v>78</v>
      </c>
      <c r="B202" s="63">
        <v>42568</v>
      </c>
      <c r="C202" s="64">
        <v>24.6</v>
      </c>
      <c r="D202" s="64">
        <v>14.2</v>
      </c>
      <c r="E202" s="64">
        <v>19.7</v>
      </c>
      <c r="F202" s="64">
        <v>10.6</v>
      </c>
      <c r="G202" s="65">
        <v>269</v>
      </c>
      <c r="H202" s="64">
        <v>2.6</v>
      </c>
      <c r="I202" s="64">
        <v>5</v>
      </c>
      <c r="J202" s="100">
        <v>2.2999999999999998</v>
      </c>
      <c r="K202" s="66"/>
      <c r="L202" s="66"/>
      <c r="M202" s="66">
        <v>13</v>
      </c>
      <c r="N202" s="66">
        <v>0</v>
      </c>
      <c r="O202" s="66">
        <v>100</v>
      </c>
      <c r="R202" s="72">
        <f t="shared" si="12"/>
        <v>-2.5996040074066173</v>
      </c>
      <c r="S202" s="72">
        <f t="shared" si="13"/>
        <v>-4.5376256736937098E-2</v>
      </c>
      <c r="U202" s="72">
        <f t="shared" si="14"/>
        <v>-0.99984769515639127</v>
      </c>
      <c r="V202" s="72">
        <f t="shared" si="15"/>
        <v>-1.7452406437283498E-2</v>
      </c>
    </row>
    <row r="203" spans="1:22">
      <c r="A203" s="62" t="s">
        <v>72</v>
      </c>
      <c r="B203" s="63">
        <v>42569</v>
      </c>
      <c r="C203" s="64">
        <v>28.5</v>
      </c>
      <c r="D203" s="64">
        <v>13.3</v>
      </c>
      <c r="E203" s="64">
        <v>21.7</v>
      </c>
      <c r="F203" s="64">
        <v>9.9</v>
      </c>
      <c r="G203" s="65">
        <v>302</v>
      </c>
      <c r="H203" s="64">
        <v>2.2999999999999998</v>
      </c>
      <c r="I203" s="64">
        <v>13.4</v>
      </c>
      <c r="J203" s="100">
        <v>0</v>
      </c>
      <c r="K203" s="66"/>
      <c r="L203" s="66"/>
      <c r="M203" s="66">
        <v>13</v>
      </c>
      <c r="N203" s="66">
        <v>0</v>
      </c>
      <c r="O203" s="66">
        <v>100</v>
      </c>
      <c r="R203" s="72">
        <f t="shared" si="12"/>
        <v>-1.95051062115978</v>
      </c>
      <c r="S203" s="72">
        <f t="shared" si="13"/>
        <v>1.2188143077363707</v>
      </c>
      <c r="U203" s="72">
        <f t="shared" si="14"/>
        <v>-0.84804809615642618</v>
      </c>
      <c r="V203" s="72">
        <f t="shared" si="15"/>
        <v>0.52991926423320468</v>
      </c>
    </row>
    <row r="204" spans="1:22">
      <c r="A204" s="62" t="s">
        <v>73</v>
      </c>
      <c r="B204" s="63">
        <v>42570</v>
      </c>
      <c r="C204" s="64">
        <v>30.9</v>
      </c>
      <c r="D204" s="64">
        <v>14.8</v>
      </c>
      <c r="E204" s="64">
        <v>24.9</v>
      </c>
      <c r="F204" s="64">
        <v>11.2</v>
      </c>
      <c r="G204" s="65">
        <v>110</v>
      </c>
      <c r="H204" s="64">
        <v>2.2000000000000002</v>
      </c>
      <c r="I204" s="64">
        <v>14.9</v>
      </c>
      <c r="J204" s="100">
        <v>0</v>
      </c>
      <c r="K204" s="66"/>
      <c r="L204" s="66"/>
      <c r="M204" s="66">
        <v>13</v>
      </c>
      <c r="N204" s="66">
        <v>0</v>
      </c>
      <c r="O204" s="66">
        <v>100</v>
      </c>
      <c r="R204" s="72">
        <f t="shared" si="12"/>
        <v>2.0673237657289989</v>
      </c>
      <c r="S204" s="72">
        <f t="shared" si="13"/>
        <v>-0.75244431531647127</v>
      </c>
      <c r="U204" s="72">
        <f t="shared" si="14"/>
        <v>0.93969262078590843</v>
      </c>
      <c r="V204" s="72">
        <f t="shared" si="15"/>
        <v>-0.34202014332566871</v>
      </c>
    </row>
    <row r="205" spans="1:22">
      <c r="A205" s="62" t="s">
        <v>74</v>
      </c>
      <c r="B205" s="63">
        <v>42571</v>
      </c>
      <c r="C205" s="64">
        <v>35.200000000000003</v>
      </c>
      <c r="D205" s="64">
        <v>19.7</v>
      </c>
      <c r="E205" s="64">
        <v>26.4</v>
      </c>
      <c r="F205" s="64">
        <v>16.2</v>
      </c>
      <c r="G205" s="65">
        <v>179</v>
      </c>
      <c r="H205" s="64">
        <v>3.3</v>
      </c>
      <c r="I205" s="64">
        <v>11</v>
      </c>
      <c r="J205" s="100">
        <v>0</v>
      </c>
      <c r="K205" s="66"/>
      <c r="L205" s="66"/>
      <c r="M205" s="66">
        <v>13</v>
      </c>
      <c r="N205" s="66">
        <v>0</v>
      </c>
      <c r="O205" s="66">
        <v>100</v>
      </c>
      <c r="R205" s="72">
        <f t="shared" si="12"/>
        <v>5.7592941243035344E-2</v>
      </c>
      <c r="S205" s="72">
        <f t="shared" si="13"/>
        <v>-3.299497394016091</v>
      </c>
      <c r="U205" s="72">
        <f t="shared" si="14"/>
        <v>1.7452406437283439E-2</v>
      </c>
      <c r="V205" s="72">
        <f t="shared" si="15"/>
        <v>-0.99984769515639127</v>
      </c>
    </row>
    <row r="206" spans="1:22">
      <c r="A206" s="62" t="s">
        <v>75</v>
      </c>
      <c r="B206" s="63">
        <v>42572</v>
      </c>
      <c r="C206" s="64">
        <v>27.9</v>
      </c>
      <c r="D206" s="64">
        <v>16.3</v>
      </c>
      <c r="E206" s="64">
        <v>22.3</v>
      </c>
      <c r="F206" s="64">
        <v>12.9</v>
      </c>
      <c r="G206" s="65">
        <v>282</v>
      </c>
      <c r="H206" s="64">
        <v>2.8</v>
      </c>
      <c r="I206" s="64">
        <v>11</v>
      </c>
      <c r="J206" s="100">
        <v>0</v>
      </c>
      <c r="K206" s="66"/>
      <c r="L206" s="66"/>
      <c r="M206" s="66">
        <v>13</v>
      </c>
      <c r="N206" s="66">
        <v>0</v>
      </c>
      <c r="O206" s="66">
        <v>100</v>
      </c>
      <c r="R206" s="72">
        <f t="shared" si="12"/>
        <v>-2.738813282054656</v>
      </c>
      <c r="S206" s="72">
        <f t="shared" si="13"/>
        <v>0.58215273428972392</v>
      </c>
      <c r="U206" s="72">
        <f t="shared" si="14"/>
        <v>-0.9781476007338058</v>
      </c>
      <c r="V206" s="72">
        <f t="shared" si="15"/>
        <v>0.20791169081775857</v>
      </c>
    </row>
    <row r="207" spans="1:22">
      <c r="A207" s="62" t="s">
        <v>76</v>
      </c>
      <c r="B207" s="63">
        <v>42573</v>
      </c>
      <c r="C207" s="64">
        <v>26.4</v>
      </c>
      <c r="D207" s="64">
        <v>18.2</v>
      </c>
      <c r="E207" s="64">
        <v>21.5</v>
      </c>
      <c r="F207" s="64">
        <v>16.600000000000001</v>
      </c>
      <c r="G207" s="65">
        <v>11</v>
      </c>
      <c r="H207" s="64">
        <v>2.4</v>
      </c>
      <c r="I207" s="64">
        <v>5.2</v>
      </c>
      <c r="J207" s="100">
        <v>8.1</v>
      </c>
      <c r="K207" s="66"/>
      <c r="L207" s="66"/>
      <c r="M207" s="66">
        <v>13</v>
      </c>
      <c r="N207" s="66">
        <v>0</v>
      </c>
      <c r="O207" s="66">
        <v>100</v>
      </c>
      <c r="R207" s="72">
        <f t="shared" si="12"/>
        <v>0.45794158890370751</v>
      </c>
      <c r="S207" s="72">
        <f t="shared" si="13"/>
        <v>2.3559052402743936</v>
      </c>
      <c r="U207" s="72">
        <f t="shared" si="14"/>
        <v>0.1908089953765448</v>
      </c>
      <c r="V207" s="72">
        <f t="shared" si="15"/>
        <v>0.98162718344766398</v>
      </c>
    </row>
    <row r="208" spans="1:22">
      <c r="A208" s="62" t="s">
        <v>77</v>
      </c>
      <c r="B208" s="63">
        <v>42574</v>
      </c>
      <c r="C208" s="64">
        <v>27.1</v>
      </c>
      <c r="D208" s="64">
        <v>18.5</v>
      </c>
      <c r="E208" s="64">
        <v>21.9</v>
      </c>
      <c r="F208" s="64">
        <v>17.2</v>
      </c>
      <c r="G208" s="65">
        <v>356</v>
      </c>
      <c r="H208" s="64">
        <v>2.8</v>
      </c>
      <c r="I208" s="64">
        <v>3.8</v>
      </c>
      <c r="J208" s="100">
        <v>0.5</v>
      </c>
      <c r="K208" s="66"/>
      <c r="L208" s="66"/>
      <c r="M208" s="66">
        <v>13</v>
      </c>
      <c r="N208" s="66">
        <v>0</v>
      </c>
      <c r="O208" s="66">
        <v>100</v>
      </c>
      <c r="R208" s="72">
        <f t="shared" si="12"/>
        <v>-0.19531812648354932</v>
      </c>
      <c r="S208" s="72">
        <f t="shared" si="13"/>
        <v>2.7931793407275078</v>
      </c>
      <c r="U208" s="72">
        <f t="shared" si="14"/>
        <v>-6.9756473744124761E-2</v>
      </c>
      <c r="V208" s="72">
        <f t="shared" si="15"/>
        <v>0.99756405025982431</v>
      </c>
    </row>
    <row r="209" spans="1:22">
      <c r="A209" s="62" t="s">
        <v>78</v>
      </c>
      <c r="B209" s="63">
        <v>42575</v>
      </c>
      <c r="C209" s="64">
        <v>26.5</v>
      </c>
      <c r="D209" s="64">
        <v>15.5</v>
      </c>
      <c r="E209" s="64">
        <v>21</v>
      </c>
      <c r="F209" s="64">
        <v>12.7</v>
      </c>
      <c r="G209" s="65">
        <v>252</v>
      </c>
      <c r="H209" s="64">
        <v>1.9</v>
      </c>
      <c r="I209" s="64">
        <v>5.9</v>
      </c>
      <c r="J209" s="100">
        <v>0</v>
      </c>
      <c r="K209" s="66"/>
      <c r="L209" s="66"/>
      <c r="M209" s="66">
        <v>13</v>
      </c>
      <c r="N209" s="66">
        <v>0</v>
      </c>
      <c r="O209" s="66">
        <v>100</v>
      </c>
      <c r="R209" s="72">
        <f t="shared" si="12"/>
        <v>-1.8070073809607916</v>
      </c>
      <c r="S209" s="72">
        <f t="shared" si="13"/>
        <v>-0.58713228931240036</v>
      </c>
      <c r="U209" s="72">
        <f t="shared" si="14"/>
        <v>-0.95105651629515353</v>
      </c>
      <c r="V209" s="72">
        <f t="shared" si="15"/>
        <v>-0.30901699437494756</v>
      </c>
    </row>
    <row r="210" spans="1:22">
      <c r="A210" s="62" t="s">
        <v>72</v>
      </c>
      <c r="B210" s="63">
        <v>42576</v>
      </c>
      <c r="C210" s="64">
        <v>25</v>
      </c>
      <c r="D210" s="64">
        <v>13.8</v>
      </c>
      <c r="E210" s="64">
        <v>19.7</v>
      </c>
      <c r="F210" s="64">
        <v>10.199999999999999</v>
      </c>
      <c r="G210" s="65">
        <v>254</v>
      </c>
      <c r="H210" s="64">
        <v>2.6</v>
      </c>
      <c r="I210" s="64">
        <v>3.3</v>
      </c>
      <c r="J210" s="100">
        <v>0</v>
      </c>
      <c r="K210" s="66"/>
      <c r="L210" s="66"/>
      <c r="M210" s="66">
        <v>13</v>
      </c>
      <c r="N210" s="66">
        <v>0</v>
      </c>
      <c r="O210" s="66">
        <v>100</v>
      </c>
      <c r="R210" s="72">
        <f t="shared" si="12"/>
        <v>-2.4992804094396295</v>
      </c>
      <c r="S210" s="72">
        <f t="shared" si="13"/>
        <v>-0.7166571251241971</v>
      </c>
      <c r="U210" s="72">
        <f t="shared" si="14"/>
        <v>-0.96126169593831901</v>
      </c>
      <c r="V210" s="72">
        <f t="shared" si="15"/>
        <v>-0.27563735581699889</v>
      </c>
    </row>
    <row r="211" spans="1:22">
      <c r="A211" s="62" t="s">
        <v>73</v>
      </c>
      <c r="B211" s="63">
        <v>42577</v>
      </c>
      <c r="C211" s="64">
        <v>25.1</v>
      </c>
      <c r="D211" s="64">
        <v>11.6</v>
      </c>
      <c r="E211" s="64">
        <v>19.2</v>
      </c>
      <c r="F211" s="64">
        <v>8.5</v>
      </c>
      <c r="G211" s="65">
        <v>289</v>
      </c>
      <c r="H211" s="64">
        <v>1.8</v>
      </c>
      <c r="I211" s="64">
        <v>7.4</v>
      </c>
      <c r="J211" s="100">
        <v>0</v>
      </c>
      <c r="K211" s="66"/>
      <c r="L211" s="66"/>
      <c r="M211" s="66">
        <v>13</v>
      </c>
      <c r="N211" s="66">
        <v>0</v>
      </c>
      <c r="O211" s="66">
        <v>100</v>
      </c>
      <c r="R211" s="72">
        <f t="shared" si="12"/>
        <v>-1.7019334360787706</v>
      </c>
      <c r="S211" s="72">
        <f t="shared" si="13"/>
        <v>0.58602267802288133</v>
      </c>
      <c r="U211" s="72">
        <f t="shared" si="14"/>
        <v>-0.94551857559931696</v>
      </c>
      <c r="V211" s="72">
        <f t="shared" si="15"/>
        <v>0.32556815445715631</v>
      </c>
    </row>
    <row r="212" spans="1:22">
      <c r="A212" s="62" t="s">
        <v>74</v>
      </c>
      <c r="B212" s="63">
        <v>42578</v>
      </c>
      <c r="C212" s="64">
        <v>22.7</v>
      </c>
      <c r="D212" s="64">
        <v>13.7</v>
      </c>
      <c r="E212" s="64">
        <v>18.600000000000001</v>
      </c>
      <c r="F212" s="64">
        <v>10.7</v>
      </c>
      <c r="G212" s="65">
        <v>227</v>
      </c>
      <c r="H212" s="64">
        <v>3.8</v>
      </c>
      <c r="I212" s="64">
        <v>4.8</v>
      </c>
      <c r="J212" s="100">
        <v>0</v>
      </c>
      <c r="K212" s="66"/>
      <c r="L212" s="66"/>
      <c r="M212" s="66">
        <v>13</v>
      </c>
      <c r="N212" s="66">
        <v>0</v>
      </c>
      <c r="O212" s="66">
        <v>100</v>
      </c>
      <c r="R212" s="72">
        <f t="shared" si="12"/>
        <v>-2.7791440661528464</v>
      </c>
      <c r="S212" s="72">
        <f t="shared" si="13"/>
        <v>-2.5915937682374959</v>
      </c>
      <c r="U212" s="72">
        <f t="shared" si="14"/>
        <v>-0.73135370161917013</v>
      </c>
      <c r="V212" s="72">
        <f t="shared" si="15"/>
        <v>-0.68199836006249892</v>
      </c>
    </row>
    <row r="213" spans="1:22">
      <c r="A213" s="62" t="s">
        <v>75</v>
      </c>
      <c r="B213" s="63">
        <v>42579</v>
      </c>
      <c r="C213" s="64">
        <v>24.2</v>
      </c>
      <c r="D213" s="64">
        <v>15.7</v>
      </c>
      <c r="E213" s="64">
        <v>19.399999999999999</v>
      </c>
      <c r="F213" s="64">
        <v>14.8</v>
      </c>
      <c r="G213" s="65">
        <v>240</v>
      </c>
      <c r="H213" s="64">
        <v>3.1</v>
      </c>
      <c r="I213" s="64">
        <v>3.6</v>
      </c>
      <c r="J213" s="100">
        <v>3.5</v>
      </c>
      <c r="K213" s="66"/>
      <c r="L213" s="66"/>
      <c r="M213" s="66">
        <v>13</v>
      </c>
      <c r="N213" s="66">
        <v>0</v>
      </c>
      <c r="O213" s="66">
        <v>100</v>
      </c>
      <c r="R213" s="72">
        <f t="shared" si="12"/>
        <v>-2.684678751731759</v>
      </c>
      <c r="S213" s="72">
        <f t="shared" si="13"/>
        <v>-1.5500000000000014</v>
      </c>
      <c r="U213" s="72">
        <f t="shared" si="14"/>
        <v>-0.86602540378443837</v>
      </c>
      <c r="V213" s="72">
        <f t="shared" si="15"/>
        <v>-0.50000000000000044</v>
      </c>
    </row>
    <row r="214" spans="1:22">
      <c r="A214" s="62" t="s">
        <v>76</v>
      </c>
      <c r="B214" s="63">
        <v>42580</v>
      </c>
      <c r="C214" s="64">
        <v>23.6</v>
      </c>
      <c r="D214" s="64">
        <v>15.3</v>
      </c>
      <c r="E214" s="64">
        <v>18.600000000000001</v>
      </c>
      <c r="F214" s="64">
        <v>12.2</v>
      </c>
      <c r="G214" s="65">
        <v>232</v>
      </c>
      <c r="H214" s="64">
        <v>4</v>
      </c>
      <c r="I214" s="64">
        <v>4.4000000000000004</v>
      </c>
      <c r="J214" s="100">
        <v>3.1</v>
      </c>
      <c r="K214" s="66"/>
      <c r="L214" s="66"/>
      <c r="M214" s="66">
        <v>13</v>
      </c>
      <c r="N214" s="66">
        <v>0</v>
      </c>
      <c r="O214" s="66">
        <v>100</v>
      </c>
      <c r="R214" s="72">
        <f t="shared" si="12"/>
        <v>-3.1520430144268885</v>
      </c>
      <c r="S214" s="72">
        <f t="shared" si="13"/>
        <v>-2.4626459013026323</v>
      </c>
      <c r="U214" s="72">
        <f t="shared" si="14"/>
        <v>-0.78801075360672213</v>
      </c>
      <c r="V214" s="72">
        <f t="shared" si="15"/>
        <v>-0.61566147532565807</v>
      </c>
    </row>
    <row r="215" spans="1:22">
      <c r="A215" s="62" t="s">
        <v>77</v>
      </c>
      <c r="B215" s="63">
        <v>42581</v>
      </c>
      <c r="C215" s="64">
        <v>22.9</v>
      </c>
      <c r="D215" s="64">
        <v>13.7</v>
      </c>
      <c r="E215" s="64">
        <v>18.2</v>
      </c>
      <c r="F215" s="64">
        <v>11.2</v>
      </c>
      <c r="G215" s="65">
        <v>241</v>
      </c>
      <c r="H215" s="64">
        <v>3.3</v>
      </c>
      <c r="I215" s="64">
        <v>2.6</v>
      </c>
      <c r="J215" s="100">
        <v>0</v>
      </c>
      <c r="K215" s="66"/>
      <c r="L215" s="66"/>
      <c r="M215" s="66">
        <v>13</v>
      </c>
      <c r="N215" s="66">
        <v>0</v>
      </c>
      <c r="O215" s="66">
        <v>100</v>
      </c>
      <c r="R215" s="72">
        <f t="shared" si="12"/>
        <v>-2.8862450335600065</v>
      </c>
      <c r="S215" s="72">
        <f t="shared" si="13"/>
        <v>-1.5998717468129116</v>
      </c>
      <c r="U215" s="72">
        <f t="shared" si="14"/>
        <v>-0.87461970713939596</v>
      </c>
      <c r="V215" s="72">
        <f t="shared" si="15"/>
        <v>-0.48480962024633684</v>
      </c>
    </row>
    <row r="216" spans="1:22">
      <c r="A216" s="62" t="s">
        <v>78</v>
      </c>
      <c r="B216" s="63">
        <v>42582</v>
      </c>
      <c r="C216" s="64">
        <v>21.6</v>
      </c>
      <c r="D216" s="64">
        <v>11.2</v>
      </c>
      <c r="E216" s="64">
        <v>17</v>
      </c>
      <c r="F216" s="64">
        <v>7.9</v>
      </c>
      <c r="G216" s="65">
        <v>290</v>
      </c>
      <c r="H216" s="64">
        <v>2.6</v>
      </c>
      <c r="I216" s="64">
        <v>6.6</v>
      </c>
      <c r="J216" s="100">
        <v>2.5</v>
      </c>
      <c r="K216" s="66"/>
      <c r="L216" s="66"/>
      <c r="M216" s="66">
        <v>13</v>
      </c>
      <c r="N216" s="66">
        <v>0</v>
      </c>
      <c r="O216" s="66">
        <v>100</v>
      </c>
      <c r="R216" s="72">
        <f t="shared" si="12"/>
        <v>-2.4432008140433621</v>
      </c>
      <c r="S216" s="72">
        <f t="shared" si="13"/>
        <v>0.88925237264673729</v>
      </c>
      <c r="U216" s="72">
        <f t="shared" si="14"/>
        <v>-0.93969262078590854</v>
      </c>
      <c r="V216" s="72">
        <f t="shared" si="15"/>
        <v>0.34202014332566816</v>
      </c>
    </row>
    <row r="217" spans="1:22">
      <c r="A217" s="62" t="s">
        <v>72</v>
      </c>
      <c r="B217" s="63">
        <v>42583</v>
      </c>
      <c r="C217" s="64">
        <v>22</v>
      </c>
      <c r="D217" s="64">
        <v>12.1</v>
      </c>
      <c r="E217" s="64">
        <v>16.600000000000001</v>
      </c>
      <c r="F217" s="64">
        <v>9.8000000000000007</v>
      </c>
      <c r="G217" s="65">
        <v>249</v>
      </c>
      <c r="H217" s="64">
        <v>2.7</v>
      </c>
      <c r="I217" s="64">
        <v>3.9</v>
      </c>
      <c r="J217" s="100">
        <v>3.5</v>
      </c>
      <c r="K217" s="66"/>
      <c r="L217" s="66"/>
      <c r="M217" s="66">
        <v>13</v>
      </c>
      <c r="N217" s="66">
        <v>0</v>
      </c>
      <c r="O217" s="66">
        <v>100</v>
      </c>
      <c r="R217" s="72">
        <f t="shared" si="12"/>
        <v>-2.5206671515424444</v>
      </c>
      <c r="S217" s="72">
        <f t="shared" si="13"/>
        <v>-0.96759346377231203</v>
      </c>
      <c r="U217" s="72">
        <f t="shared" si="14"/>
        <v>-0.93358042649720163</v>
      </c>
      <c r="V217" s="72">
        <f t="shared" si="15"/>
        <v>-0.35836794954530071</v>
      </c>
    </row>
    <row r="218" spans="1:22">
      <c r="A218" s="62" t="s">
        <v>73</v>
      </c>
      <c r="B218" s="63">
        <v>42584</v>
      </c>
      <c r="C218" s="64">
        <v>18.600000000000001</v>
      </c>
      <c r="D218" s="64">
        <v>13.8</v>
      </c>
      <c r="E218" s="64">
        <v>16.600000000000001</v>
      </c>
      <c r="F218" s="64">
        <v>13</v>
      </c>
      <c r="G218" s="65">
        <v>201</v>
      </c>
      <c r="H218" s="64">
        <v>4.2</v>
      </c>
      <c r="I218" s="64">
        <v>0</v>
      </c>
      <c r="J218" s="100">
        <v>13.5</v>
      </c>
      <c r="K218" s="66"/>
      <c r="L218" s="66"/>
      <c r="M218" s="66">
        <v>13</v>
      </c>
      <c r="N218" s="66">
        <v>0</v>
      </c>
      <c r="O218" s="66">
        <v>100</v>
      </c>
      <c r="R218" s="72">
        <f t="shared" si="12"/>
        <v>-1.5051453880902619</v>
      </c>
      <c r="S218" s="72">
        <f t="shared" si="13"/>
        <v>-3.9210377912882475</v>
      </c>
      <c r="U218" s="72">
        <f t="shared" si="14"/>
        <v>-0.35836794954530043</v>
      </c>
      <c r="V218" s="72">
        <f t="shared" si="15"/>
        <v>-0.93358042649720174</v>
      </c>
    </row>
    <row r="219" spans="1:22">
      <c r="A219" s="62" t="s">
        <v>74</v>
      </c>
      <c r="B219" s="63">
        <v>42585</v>
      </c>
      <c r="C219" s="64">
        <v>19.5</v>
      </c>
      <c r="D219" s="64">
        <v>15.6</v>
      </c>
      <c r="E219" s="64">
        <v>18.2</v>
      </c>
      <c r="F219" s="64">
        <v>14.4</v>
      </c>
      <c r="G219" s="65">
        <v>212</v>
      </c>
      <c r="H219" s="64">
        <v>6</v>
      </c>
      <c r="I219" s="64">
        <v>0</v>
      </c>
      <c r="J219" s="100">
        <v>14.6</v>
      </c>
      <c r="K219" s="66"/>
      <c r="L219" s="66"/>
      <c r="M219" s="66">
        <v>13</v>
      </c>
      <c r="N219" s="66">
        <v>0</v>
      </c>
      <c r="O219" s="66">
        <v>100</v>
      </c>
      <c r="R219" s="72">
        <f t="shared" si="12"/>
        <v>-3.179515585399229</v>
      </c>
      <c r="S219" s="72">
        <f t="shared" si="13"/>
        <v>-5.088288576938556</v>
      </c>
      <c r="U219" s="72">
        <f t="shared" si="14"/>
        <v>-0.52991926423320479</v>
      </c>
      <c r="V219" s="72">
        <f t="shared" si="15"/>
        <v>-0.84804809615642607</v>
      </c>
    </row>
    <row r="220" spans="1:22">
      <c r="A220" s="62" t="s">
        <v>75</v>
      </c>
      <c r="B220" s="63">
        <v>42586</v>
      </c>
      <c r="C220" s="64">
        <v>21.4</v>
      </c>
      <c r="D220" s="64">
        <v>12.6</v>
      </c>
      <c r="E220" s="64">
        <v>17.100000000000001</v>
      </c>
      <c r="F220" s="64">
        <v>9.1</v>
      </c>
      <c r="G220" s="65">
        <v>219</v>
      </c>
      <c r="H220" s="64">
        <v>5.0999999999999996</v>
      </c>
      <c r="I220" s="64">
        <v>4.8</v>
      </c>
      <c r="J220" s="100">
        <v>0</v>
      </c>
      <c r="K220" s="66"/>
      <c r="L220" s="66"/>
      <c r="M220" s="66">
        <v>13</v>
      </c>
      <c r="N220" s="66">
        <v>0</v>
      </c>
      <c r="O220" s="66">
        <v>100</v>
      </c>
      <c r="R220" s="72">
        <f t="shared" si="12"/>
        <v>-3.2095339943541714</v>
      </c>
      <c r="S220" s="72">
        <f t="shared" si="13"/>
        <v>-3.9634444034305507</v>
      </c>
      <c r="U220" s="72">
        <f t="shared" si="14"/>
        <v>-0.62932039104983761</v>
      </c>
      <c r="V220" s="72">
        <f t="shared" si="15"/>
        <v>-0.77714596145697079</v>
      </c>
    </row>
    <row r="221" spans="1:22">
      <c r="A221" s="62" t="s">
        <v>76</v>
      </c>
      <c r="B221" s="63">
        <v>42587</v>
      </c>
      <c r="C221" s="64">
        <v>22.8</v>
      </c>
      <c r="D221" s="64">
        <v>12</v>
      </c>
      <c r="E221" s="64">
        <v>16.8</v>
      </c>
      <c r="F221" s="64">
        <v>8.6999999999999993</v>
      </c>
      <c r="G221" s="65">
        <v>256</v>
      </c>
      <c r="H221" s="64">
        <v>3.4</v>
      </c>
      <c r="I221" s="64">
        <v>8.5</v>
      </c>
      <c r="J221" s="100">
        <v>0.9</v>
      </c>
      <c r="K221" s="66"/>
      <c r="L221" s="66"/>
      <c r="M221" s="66">
        <v>13</v>
      </c>
      <c r="N221" s="66">
        <v>0</v>
      </c>
      <c r="O221" s="66">
        <v>100</v>
      </c>
      <c r="R221" s="72">
        <f t="shared" si="12"/>
        <v>-3.2990054693383879</v>
      </c>
      <c r="S221" s="72">
        <f t="shared" si="13"/>
        <v>-0.82253444503887041</v>
      </c>
      <c r="U221" s="72">
        <f t="shared" si="14"/>
        <v>-0.97029572627599647</v>
      </c>
      <c r="V221" s="72">
        <f t="shared" si="15"/>
        <v>-0.24192189559966779</v>
      </c>
    </row>
    <row r="222" spans="1:22">
      <c r="A222" s="62" t="s">
        <v>77</v>
      </c>
      <c r="B222" s="63">
        <v>42588</v>
      </c>
      <c r="C222" s="64">
        <v>23.8</v>
      </c>
      <c r="D222" s="64">
        <v>10.6</v>
      </c>
      <c r="E222" s="64">
        <v>16.399999999999999</v>
      </c>
      <c r="F222" s="64">
        <v>7.3</v>
      </c>
      <c r="G222" s="65">
        <v>247</v>
      </c>
      <c r="H222" s="64">
        <v>3.4</v>
      </c>
      <c r="I222" s="64">
        <v>7.1</v>
      </c>
      <c r="J222" s="100">
        <v>0</v>
      </c>
      <c r="K222" s="66"/>
      <c r="L222" s="66"/>
      <c r="M222" s="66">
        <v>13</v>
      </c>
      <c r="N222" s="66">
        <v>0</v>
      </c>
      <c r="O222" s="66">
        <v>100</v>
      </c>
      <c r="R222" s="72">
        <f t="shared" si="12"/>
        <v>-3.1297165017382969</v>
      </c>
      <c r="S222" s="72">
        <f t="shared" si="13"/>
        <v>-1.3284858368635311</v>
      </c>
      <c r="U222" s="72">
        <f t="shared" si="14"/>
        <v>-0.92050485345244026</v>
      </c>
      <c r="V222" s="72">
        <f t="shared" si="15"/>
        <v>-0.39073112848927383</v>
      </c>
    </row>
    <row r="223" spans="1:22">
      <c r="A223" s="62" t="s">
        <v>78</v>
      </c>
      <c r="B223" s="63">
        <v>42589</v>
      </c>
      <c r="C223" s="64">
        <v>24.4</v>
      </c>
      <c r="D223" s="64">
        <v>10.6</v>
      </c>
      <c r="E223" s="64">
        <v>19.100000000000001</v>
      </c>
      <c r="F223" s="64">
        <v>7.2</v>
      </c>
      <c r="G223" s="65">
        <v>216</v>
      </c>
      <c r="H223" s="64">
        <v>4.5</v>
      </c>
      <c r="I223" s="64">
        <v>5.6</v>
      </c>
      <c r="J223" s="100">
        <v>0</v>
      </c>
      <c r="K223" s="66"/>
      <c r="L223" s="66"/>
      <c r="M223" s="66">
        <v>13</v>
      </c>
      <c r="N223" s="66">
        <v>0</v>
      </c>
      <c r="O223" s="66">
        <v>100</v>
      </c>
      <c r="R223" s="72">
        <f t="shared" si="12"/>
        <v>-2.6450336353161288</v>
      </c>
      <c r="S223" s="72">
        <f t="shared" si="13"/>
        <v>-3.640576474687264</v>
      </c>
      <c r="U223" s="72">
        <f t="shared" si="14"/>
        <v>-0.58778525229247303</v>
      </c>
      <c r="V223" s="72">
        <f t="shared" si="15"/>
        <v>-0.80901699437494756</v>
      </c>
    </row>
    <row r="224" spans="1:22">
      <c r="A224" s="62" t="s">
        <v>72</v>
      </c>
      <c r="B224" s="63">
        <v>42590</v>
      </c>
      <c r="C224" s="64">
        <v>22.1</v>
      </c>
      <c r="D224" s="64">
        <v>12</v>
      </c>
      <c r="E224" s="64">
        <v>17.2</v>
      </c>
      <c r="F224" s="64">
        <v>8.8000000000000007</v>
      </c>
      <c r="G224" s="65">
        <v>253</v>
      </c>
      <c r="H224" s="64">
        <v>4.5</v>
      </c>
      <c r="I224" s="64">
        <v>6.7</v>
      </c>
      <c r="J224" s="100">
        <v>0</v>
      </c>
      <c r="K224" s="66"/>
      <c r="L224" s="66"/>
      <c r="M224" s="66">
        <v>13</v>
      </c>
      <c r="N224" s="66">
        <v>0</v>
      </c>
      <c r="O224" s="66">
        <v>100</v>
      </c>
      <c r="R224" s="72">
        <f t="shared" si="12"/>
        <v>-4.3033714018336591</v>
      </c>
      <c r="S224" s="72">
        <f t="shared" si="13"/>
        <v>-1.315672671252317</v>
      </c>
      <c r="U224" s="72">
        <f t="shared" si="14"/>
        <v>-0.95630475596303532</v>
      </c>
      <c r="V224" s="72">
        <f t="shared" si="15"/>
        <v>-0.2923717047227371</v>
      </c>
    </row>
    <row r="225" spans="1:22">
      <c r="A225" s="62" t="s">
        <v>73</v>
      </c>
      <c r="B225" s="63">
        <v>42591</v>
      </c>
      <c r="C225" s="64">
        <v>19</v>
      </c>
      <c r="D225" s="64">
        <v>9.6999999999999993</v>
      </c>
      <c r="E225" s="64">
        <v>13.7</v>
      </c>
      <c r="F225" s="64">
        <v>6.6</v>
      </c>
      <c r="G225" s="65">
        <v>279</v>
      </c>
      <c r="H225" s="64">
        <v>2.8</v>
      </c>
      <c r="I225" s="64">
        <v>7.6</v>
      </c>
      <c r="J225" s="100">
        <v>3.5</v>
      </c>
      <c r="K225" s="66"/>
      <c r="L225" s="66"/>
      <c r="M225" s="66">
        <v>13</v>
      </c>
      <c r="N225" s="66">
        <v>0</v>
      </c>
      <c r="O225" s="66">
        <v>100</v>
      </c>
      <c r="R225" s="72">
        <f t="shared" si="12"/>
        <v>-2.7655273536663856</v>
      </c>
      <c r="S225" s="72">
        <f t="shared" si="13"/>
        <v>0.43801650211264587</v>
      </c>
      <c r="U225" s="72">
        <f t="shared" si="14"/>
        <v>-0.98768834059513777</v>
      </c>
      <c r="V225" s="72">
        <f t="shared" si="15"/>
        <v>0.15643446504023067</v>
      </c>
    </row>
    <row r="226" spans="1:22">
      <c r="A226" s="62" t="s">
        <v>74</v>
      </c>
      <c r="B226" s="63">
        <v>42592</v>
      </c>
      <c r="C226" s="64">
        <v>17</v>
      </c>
      <c r="D226" s="64">
        <v>6.2</v>
      </c>
      <c r="E226" s="64">
        <v>12.4</v>
      </c>
      <c r="F226" s="64">
        <v>2.4</v>
      </c>
      <c r="G226" s="65">
        <v>282</v>
      </c>
      <c r="H226" s="64">
        <v>2.6</v>
      </c>
      <c r="I226" s="64">
        <v>6.8</v>
      </c>
      <c r="J226" s="100">
        <v>3.6</v>
      </c>
      <c r="K226" s="66"/>
      <c r="L226" s="66"/>
      <c r="M226" s="66">
        <v>13</v>
      </c>
      <c r="N226" s="66">
        <v>0</v>
      </c>
      <c r="O226" s="66">
        <v>100</v>
      </c>
      <c r="R226" s="72">
        <f t="shared" si="12"/>
        <v>-2.543183761907895</v>
      </c>
      <c r="S226" s="72">
        <f t="shared" si="13"/>
        <v>0.5405703961261723</v>
      </c>
      <c r="U226" s="72">
        <f t="shared" si="14"/>
        <v>-0.9781476007338058</v>
      </c>
      <c r="V226" s="72">
        <f t="shared" si="15"/>
        <v>0.20791169081775857</v>
      </c>
    </row>
    <row r="227" spans="1:22">
      <c r="A227" s="62" t="s">
        <v>75</v>
      </c>
      <c r="B227" s="63">
        <v>42593</v>
      </c>
      <c r="C227" s="64">
        <v>15.4</v>
      </c>
      <c r="D227" s="64">
        <v>6.2</v>
      </c>
      <c r="E227" s="64">
        <v>13</v>
      </c>
      <c r="F227" s="64">
        <v>2.7</v>
      </c>
      <c r="G227" s="65">
        <v>221</v>
      </c>
      <c r="H227" s="64">
        <v>4.5</v>
      </c>
      <c r="I227" s="64">
        <v>0.8</v>
      </c>
      <c r="J227" s="100">
        <v>3.7</v>
      </c>
      <c r="K227" s="66"/>
      <c r="L227" s="66"/>
      <c r="M227" s="66">
        <v>13</v>
      </c>
      <c r="N227" s="66">
        <v>0</v>
      </c>
      <c r="O227" s="66">
        <v>100</v>
      </c>
      <c r="R227" s="72">
        <f t="shared" si="12"/>
        <v>-2.9522656304572834</v>
      </c>
      <c r="S227" s="72">
        <f t="shared" si="13"/>
        <v>-3.3961931110024737</v>
      </c>
      <c r="U227" s="72">
        <f t="shared" si="14"/>
        <v>-0.65605902899050739</v>
      </c>
      <c r="V227" s="72">
        <f t="shared" si="15"/>
        <v>-0.7547095802227719</v>
      </c>
    </row>
    <row r="228" spans="1:22">
      <c r="A228" s="62" t="s">
        <v>76</v>
      </c>
      <c r="B228" s="63">
        <v>42594</v>
      </c>
      <c r="C228" s="64">
        <v>23.8</v>
      </c>
      <c r="D228" s="64">
        <v>15.4</v>
      </c>
      <c r="E228" s="64">
        <v>19</v>
      </c>
      <c r="F228" s="64">
        <v>13.8</v>
      </c>
      <c r="G228" s="65">
        <v>234</v>
      </c>
      <c r="H228" s="64">
        <v>4.0999999999999996</v>
      </c>
      <c r="I228" s="64">
        <v>4.5</v>
      </c>
      <c r="J228" s="100">
        <v>0</v>
      </c>
      <c r="K228" s="66"/>
      <c r="L228" s="66"/>
      <c r="M228" s="66">
        <v>13</v>
      </c>
      <c r="N228" s="66">
        <v>0</v>
      </c>
      <c r="O228" s="66">
        <v>100</v>
      </c>
      <c r="R228" s="72">
        <f t="shared" si="12"/>
        <v>-3.3169696769372838</v>
      </c>
      <c r="S228" s="72">
        <f t="shared" si="13"/>
        <v>-2.40991953439914</v>
      </c>
      <c r="U228" s="72">
        <f t="shared" si="14"/>
        <v>-0.80901699437494734</v>
      </c>
      <c r="V228" s="72">
        <f t="shared" si="15"/>
        <v>-0.58778525229247325</v>
      </c>
    </row>
    <row r="229" spans="1:22">
      <c r="A229" s="62" t="s">
        <v>77</v>
      </c>
      <c r="B229" s="63">
        <v>42595</v>
      </c>
      <c r="C229" s="64">
        <v>22.8</v>
      </c>
      <c r="D229" s="64">
        <v>12.8</v>
      </c>
      <c r="E229" s="64">
        <v>17.8</v>
      </c>
      <c r="F229" s="64">
        <v>10.7</v>
      </c>
      <c r="G229" s="65">
        <v>243</v>
      </c>
      <c r="H229" s="64">
        <v>3.5</v>
      </c>
      <c r="I229" s="64">
        <v>5.3</v>
      </c>
      <c r="J229" s="100">
        <v>0</v>
      </c>
      <c r="K229" s="66"/>
      <c r="L229" s="66"/>
      <c r="M229" s="66">
        <v>13</v>
      </c>
      <c r="N229" s="66">
        <v>0</v>
      </c>
      <c r="O229" s="66">
        <v>100</v>
      </c>
      <c r="R229" s="72">
        <f t="shared" si="12"/>
        <v>-3.118522834659287</v>
      </c>
      <c r="S229" s="72">
        <f t="shared" si="13"/>
        <v>-1.5889667490884143</v>
      </c>
      <c r="U229" s="72">
        <f t="shared" si="14"/>
        <v>-0.89100652418836779</v>
      </c>
      <c r="V229" s="72">
        <f t="shared" si="15"/>
        <v>-0.45399049973954692</v>
      </c>
    </row>
    <row r="230" spans="1:22">
      <c r="A230" s="62" t="s">
        <v>78</v>
      </c>
      <c r="B230" s="63">
        <v>42596</v>
      </c>
      <c r="C230" s="64">
        <v>23.7</v>
      </c>
      <c r="D230" s="64">
        <v>12.2</v>
      </c>
      <c r="E230" s="64">
        <v>17.600000000000001</v>
      </c>
      <c r="F230" s="64">
        <v>9.6</v>
      </c>
      <c r="G230" s="65">
        <v>358</v>
      </c>
      <c r="H230" s="64">
        <v>2.1</v>
      </c>
      <c r="I230" s="64">
        <v>4.3</v>
      </c>
      <c r="J230" s="100">
        <v>0</v>
      </c>
      <c r="K230" s="66"/>
      <c r="L230" s="66"/>
      <c r="M230" s="66">
        <v>13</v>
      </c>
      <c r="N230" s="66">
        <v>0</v>
      </c>
      <c r="O230" s="66">
        <v>100</v>
      </c>
      <c r="R230" s="72">
        <f t="shared" si="12"/>
        <v>-7.3288943075251731E-2</v>
      </c>
      <c r="S230" s="72">
        <f t="shared" si="13"/>
        <v>2.0987207367401011</v>
      </c>
      <c r="U230" s="72">
        <f t="shared" si="14"/>
        <v>-3.4899496702500823E-2</v>
      </c>
      <c r="V230" s="72">
        <f t="shared" si="15"/>
        <v>0.99939082701909576</v>
      </c>
    </row>
    <row r="231" spans="1:22">
      <c r="A231" s="62" t="s">
        <v>72</v>
      </c>
      <c r="B231" s="63">
        <v>42597</v>
      </c>
      <c r="C231" s="64">
        <v>22.3</v>
      </c>
      <c r="D231" s="64">
        <v>12.4</v>
      </c>
      <c r="E231" s="64">
        <v>17.3</v>
      </c>
      <c r="F231" s="64">
        <v>10.4</v>
      </c>
      <c r="G231" s="65">
        <v>39</v>
      </c>
      <c r="H231" s="64">
        <v>3.1</v>
      </c>
      <c r="I231" s="64">
        <v>12.9</v>
      </c>
      <c r="J231" s="100">
        <v>0</v>
      </c>
      <c r="K231" s="66"/>
      <c r="L231" s="66"/>
      <c r="M231" s="66">
        <v>13</v>
      </c>
      <c r="N231" s="66">
        <v>0</v>
      </c>
      <c r="O231" s="66">
        <v>100</v>
      </c>
      <c r="R231" s="72">
        <f t="shared" si="12"/>
        <v>1.950893212254496</v>
      </c>
      <c r="S231" s="72">
        <f t="shared" si="13"/>
        <v>2.4091524805166098</v>
      </c>
      <c r="U231" s="72">
        <f t="shared" si="14"/>
        <v>0.62932039104983739</v>
      </c>
      <c r="V231" s="72">
        <f t="shared" si="15"/>
        <v>0.7771459614569709</v>
      </c>
    </row>
    <row r="232" spans="1:22">
      <c r="A232" s="62" t="s">
        <v>73</v>
      </c>
      <c r="B232" s="63">
        <v>42598</v>
      </c>
      <c r="C232" s="64">
        <v>23</v>
      </c>
      <c r="D232" s="64">
        <v>11.4</v>
      </c>
      <c r="E232" s="64">
        <v>17.2</v>
      </c>
      <c r="F232" s="64">
        <v>10</v>
      </c>
      <c r="G232" s="65">
        <v>44</v>
      </c>
      <c r="H232" s="64">
        <v>4</v>
      </c>
      <c r="I232" s="64">
        <v>11.2</v>
      </c>
      <c r="J232" s="100">
        <v>0</v>
      </c>
      <c r="K232" s="66"/>
      <c r="L232" s="66"/>
      <c r="M232" s="66">
        <v>13</v>
      </c>
      <c r="N232" s="66">
        <v>0</v>
      </c>
      <c r="O232" s="66">
        <v>100</v>
      </c>
      <c r="R232" s="72">
        <f t="shared" si="12"/>
        <v>2.778633481835989</v>
      </c>
      <c r="S232" s="72">
        <f t="shared" si="13"/>
        <v>2.8773592013546048</v>
      </c>
      <c r="U232" s="72">
        <f t="shared" si="14"/>
        <v>0.69465837045899725</v>
      </c>
      <c r="V232" s="72">
        <f t="shared" si="15"/>
        <v>0.71933980033865119</v>
      </c>
    </row>
    <row r="233" spans="1:22">
      <c r="A233" s="62" t="s">
        <v>74</v>
      </c>
      <c r="B233" s="63">
        <v>42599</v>
      </c>
      <c r="C233" s="64">
        <v>24.9</v>
      </c>
      <c r="D233" s="64">
        <v>12.5</v>
      </c>
      <c r="E233" s="64">
        <v>18.5</v>
      </c>
      <c r="F233" s="64">
        <v>10</v>
      </c>
      <c r="G233" s="65">
        <v>60</v>
      </c>
      <c r="H233" s="64">
        <v>3.9</v>
      </c>
      <c r="I233" s="64">
        <v>13.3</v>
      </c>
      <c r="J233" s="100">
        <v>0</v>
      </c>
      <c r="K233" s="66"/>
      <c r="L233" s="66"/>
      <c r="M233" s="66">
        <v>13</v>
      </c>
      <c r="N233" s="66">
        <v>0</v>
      </c>
      <c r="O233" s="66">
        <v>100</v>
      </c>
      <c r="R233" s="72">
        <f t="shared" si="12"/>
        <v>3.3774990747593105</v>
      </c>
      <c r="S233" s="72">
        <f t="shared" si="13"/>
        <v>1.9500000000000004</v>
      </c>
      <c r="U233" s="72">
        <f t="shared" si="14"/>
        <v>0.8660254037844386</v>
      </c>
      <c r="V233" s="72">
        <f t="shared" si="15"/>
        <v>0.50000000000000011</v>
      </c>
    </row>
    <row r="234" spans="1:22">
      <c r="A234" s="62" t="s">
        <v>75</v>
      </c>
      <c r="B234" s="63">
        <v>42600</v>
      </c>
      <c r="C234" s="64">
        <v>25.8</v>
      </c>
      <c r="D234" s="64">
        <v>9.6</v>
      </c>
      <c r="E234" s="64">
        <v>18.100000000000001</v>
      </c>
      <c r="F234" s="64">
        <v>5.7</v>
      </c>
      <c r="G234" s="65">
        <v>27</v>
      </c>
      <c r="H234" s="64">
        <v>2.2999999999999998</v>
      </c>
      <c r="I234" s="64">
        <v>13</v>
      </c>
      <c r="J234" s="100">
        <v>0</v>
      </c>
      <c r="K234" s="66"/>
      <c r="L234" s="66"/>
      <c r="M234" s="66">
        <v>13</v>
      </c>
      <c r="N234" s="66">
        <v>0</v>
      </c>
      <c r="O234" s="66">
        <v>100</v>
      </c>
      <c r="R234" s="72">
        <f t="shared" si="12"/>
        <v>1.0441781494009574</v>
      </c>
      <c r="S234" s="72">
        <f t="shared" si="13"/>
        <v>2.0493150056332459</v>
      </c>
      <c r="U234" s="72">
        <f t="shared" si="14"/>
        <v>0.45399049973954675</v>
      </c>
      <c r="V234" s="72">
        <f t="shared" si="15"/>
        <v>0.8910065241883679</v>
      </c>
    </row>
    <row r="235" spans="1:22">
      <c r="A235" s="62" t="s">
        <v>76</v>
      </c>
      <c r="B235" s="63">
        <v>42601</v>
      </c>
      <c r="C235" s="64">
        <v>24.9</v>
      </c>
      <c r="D235" s="64">
        <v>10.8</v>
      </c>
      <c r="E235" s="64">
        <v>18.600000000000001</v>
      </c>
      <c r="F235" s="64">
        <v>7</v>
      </c>
      <c r="G235" s="65">
        <v>176</v>
      </c>
      <c r="H235" s="64">
        <v>2.5</v>
      </c>
      <c r="I235" s="64">
        <v>3.1</v>
      </c>
      <c r="J235" s="100">
        <v>0</v>
      </c>
      <c r="K235" s="66"/>
      <c r="L235" s="66"/>
      <c r="M235" s="66">
        <v>13</v>
      </c>
      <c r="N235" s="66">
        <v>0</v>
      </c>
      <c r="O235" s="66">
        <v>100</v>
      </c>
      <c r="R235" s="72">
        <f t="shared" si="12"/>
        <v>0.17439118436031381</v>
      </c>
      <c r="S235" s="72">
        <f t="shared" si="13"/>
        <v>-2.4939101256495606</v>
      </c>
      <c r="U235" s="72">
        <f t="shared" si="14"/>
        <v>6.9756473744125524E-2</v>
      </c>
      <c r="V235" s="72">
        <f t="shared" si="15"/>
        <v>-0.9975640502598242</v>
      </c>
    </row>
    <row r="236" spans="1:22">
      <c r="A236" s="62" t="s">
        <v>77</v>
      </c>
      <c r="B236" s="63">
        <v>42602</v>
      </c>
      <c r="C236" s="64">
        <v>24.4</v>
      </c>
      <c r="D236" s="64">
        <v>14.2</v>
      </c>
      <c r="E236" s="64">
        <v>18.7</v>
      </c>
      <c r="F236" s="64">
        <v>12.4</v>
      </c>
      <c r="G236" s="65">
        <v>215</v>
      </c>
      <c r="H236" s="64">
        <v>4.7</v>
      </c>
      <c r="I236" s="64">
        <v>7.5</v>
      </c>
      <c r="J236" s="100">
        <v>0</v>
      </c>
      <c r="K236" s="66"/>
      <c r="L236" s="66"/>
      <c r="M236" s="66">
        <v>13</v>
      </c>
      <c r="N236" s="66">
        <v>0</v>
      </c>
      <c r="O236" s="66">
        <v>100</v>
      </c>
      <c r="R236" s="72">
        <f t="shared" si="12"/>
        <v>-2.6958092508499156</v>
      </c>
      <c r="S236" s="72">
        <f t="shared" si="13"/>
        <v>-3.8500146081582627</v>
      </c>
      <c r="U236" s="72">
        <f t="shared" si="14"/>
        <v>-0.57357643635104583</v>
      </c>
      <c r="V236" s="72">
        <f t="shared" si="15"/>
        <v>-0.81915204428899202</v>
      </c>
    </row>
    <row r="237" spans="1:22">
      <c r="A237" s="62" t="s">
        <v>78</v>
      </c>
      <c r="B237" s="63">
        <v>42603</v>
      </c>
      <c r="C237" s="64">
        <v>20.9</v>
      </c>
      <c r="D237" s="64">
        <v>14</v>
      </c>
      <c r="E237" s="64">
        <v>16.5</v>
      </c>
      <c r="F237" s="64">
        <v>11.3</v>
      </c>
      <c r="G237" s="65">
        <v>219</v>
      </c>
      <c r="H237" s="64">
        <v>5.6</v>
      </c>
      <c r="I237" s="64">
        <v>3.8</v>
      </c>
      <c r="J237" s="100">
        <v>3</v>
      </c>
      <c r="K237" s="66"/>
      <c r="L237" s="66"/>
      <c r="M237" s="66">
        <v>13</v>
      </c>
      <c r="N237" s="66">
        <v>0</v>
      </c>
      <c r="O237" s="66">
        <v>100</v>
      </c>
      <c r="R237" s="72">
        <f t="shared" si="12"/>
        <v>-3.5241941898790903</v>
      </c>
      <c r="S237" s="72">
        <f t="shared" si="13"/>
        <v>-4.3520173841590362</v>
      </c>
      <c r="U237" s="72">
        <f t="shared" si="14"/>
        <v>-0.62932039104983761</v>
      </c>
      <c r="V237" s="72">
        <f t="shared" si="15"/>
        <v>-0.77714596145697079</v>
      </c>
    </row>
    <row r="238" spans="1:22">
      <c r="A238" s="62" t="s">
        <v>72</v>
      </c>
      <c r="B238" s="63">
        <v>42604</v>
      </c>
      <c r="C238" s="64">
        <v>24</v>
      </c>
      <c r="D238" s="64">
        <v>11.9</v>
      </c>
      <c r="E238" s="64">
        <v>17.5</v>
      </c>
      <c r="F238" s="64">
        <v>7.6</v>
      </c>
      <c r="G238" s="65">
        <v>217</v>
      </c>
      <c r="H238" s="64">
        <v>3.8</v>
      </c>
      <c r="I238" s="64">
        <v>4.5999999999999996</v>
      </c>
      <c r="J238" s="100">
        <v>1</v>
      </c>
      <c r="K238" s="66"/>
      <c r="L238" s="66"/>
      <c r="M238" s="66">
        <v>13</v>
      </c>
      <c r="N238" s="66">
        <v>0</v>
      </c>
      <c r="O238" s="66">
        <v>100</v>
      </c>
      <c r="R238" s="72">
        <f t="shared" si="12"/>
        <v>-2.2868970879777826</v>
      </c>
      <c r="S238" s="72">
        <f t="shared" si="13"/>
        <v>-3.0348149381797134</v>
      </c>
      <c r="U238" s="72">
        <f t="shared" si="14"/>
        <v>-0.60181502315204805</v>
      </c>
      <c r="V238" s="72">
        <f t="shared" si="15"/>
        <v>-0.79863551004729305</v>
      </c>
    </row>
    <row r="239" spans="1:22">
      <c r="A239" s="62" t="s">
        <v>73</v>
      </c>
      <c r="B239" s="63">
        <v>42605</v>
      </c>
      <c r="C239" s="64">
        <v>29.2</v>
      </c>
      <c r="D239" s="64">
        <v>10.1</v>
      </c>
      <c r="E239" s="64">
        <v>21.4</v>
      </c>
      <c r="F239" s="64">
        <v>6.8</v>
      </c>
      <c r="G239" s="65">
        <v>149</v>
      </c>
      <c r="H239" s="64">
        <v>1.7</v>
      </c>
      <c r="I239" s="64">
        <v>12.7</v>
      </c>
      <c r="J239" s="100">
        <v>0</v>
      </c>
      <c r="K239" s="66"/>
      <c r="L239" s="66"/>
      <c r="M239" s="66">
        <v>13</v>
      </c>
      <c r="N239" s="66">
        <v>0</v>
      </c>
      <c r="O239" s="66">
        <v>100</v>
      </c>
      <c r="R239" s="72">
        <f t="shared" si="12"/>
        <v>0.87556472734709245</v>
      </c>
      <c r="S239" s="72">
        <f t="shared" si="13"/>
        <v>-1.4571844111935908</v>
      </c>
      <c r="U239" s="72">
        <f t="shared" si="14"/>
        <v>0.51503807491005438</v>
      </c>
      <c r="V239" s="72">
        <f t="shared" si="15"/>
        <v>-0.85716730070211222</v>
      </c>
    </row>
    <row r="240" spans="1:22">
      <c r="A240" s="62" t="s">
        <v>74</v>
      </c>
      <c r="B240" s="63">
        <v>42606</v>
      </c>
      <c r="C240" s="64">
        <v>31.8</v>
      </c>
      <c r="D240" s="64">
        <v>16.2</v>
      </c>
      <c r="E240" s="64">
        <v>25</v>
      </c>
      <c r="F240" s="64">
        <v>12.5</v>
      </c>
      <c r="G240" s="65">
        <v>134</v>
      </c>
      <c r="H240" s="64">
        <v>2.4</v>
      </c>
      <c r="I240" s="64">
        <v>12.9</v>
      </c>
      <c r="J240" s="100">
        <v>0</v>
      </c>
      <c r="K240" s="66"/>
      <c r="L240" s="66"/>
      <c r="M240" s="66">
        <v>13</v>
      </c>
      <c r="N240" s="66">
        <v>0</v>
      </c>
      <c r="O240" s="66">
        <v>100</v>
      </c>
      <c r="R240" s="72">
        <f t="shared" si="12"/>
        <v>1.7264155208127634</v>
      </c>
      <c r="S240" s="72">
        <f t="shared" si="13"/>
        <v>-1.6671800891015929</v>
      </c>
      <c r="U240" s="72">
        <f t="shared" si="14"/>
        <v>0.71933980033865141</v>
      </c>
      <c r="V240" s="72">
        <f t="shared" si="15"/>
        <v>-0.69465837045899703</v>
      </c>
    </row>
    <row r="241" spans="1:22">
      <c r="A241" s="62" t="s">
        <v>75</v>
      </c>
      <c r="B241" s="63">
        <v>42607</v>
      </c>
      <c r="C241" s="64">
        <v>33</v>
      </c>
      <c r="D241" s="64">
        <v>17.3</v>
      </c>
      <c r="E241" s="64">
        <v>25</v>
      </c>
      <c r="F241" s="64">
        <v>13.2</v>
      </c>
      <c r="G241" s="65">
        <v>146</v>
      </c>
      <c r="H241" s="64">
        <v>2</v>
      </c>
      <c r="I241" s="64">
        <v>12.9</v>
      </c>
      <c r="J241" s="100">
        <v>0</v>
      </c>
      <c r="K241" s="66"/>
      <c r="L241" s="66"/>
      <c r="M241" s="66">
        <v>13</v>
      </c>
      <c r="N241" s="66">
        <v>0</v>
      </c>
      <c r="O241" s="66">
        <v>100</v>
      </c>
      <c r="R241" s="72">
        <f t="shared" si="12"/>
        <v>1.1183858069414938</v>
      </c>
      <c r="S241" s="72">
        <f t="shared" si="13"/>
        <v>-1.6580751451100832</v>
      </c>
      <c r="U241" s="72">
        <f t="shared" si="14"/>
        <v>0.5591929034707469</v>
      </c>
      <c r="V241" s="72">
        <f t="shared" si="15"/>
        <v>-0.82903757255504162</v>
      </c>
    </row>
    <row r="242" spans="1:22">
      <c r="A242" s="62" t="s">
        <v>76</v>
      </c>
      <c r="B242" s="63">
        <v>42608</v>
      </c>
      <c r="C242" s="64">
        <v>29.2</v>
      </c>
      <c r="D242" s="64">
        <v>18.399999999999999</v>
      </c>
      <c r="E242" s="64">
        <v>23.5</v>
      </c>
      <c r="F242" s="64">
        <v>15.7</v>
      </c>
      <c r="G242" s="65">
        <v>353</v>
      </c>
      <c r="H242" s="64">
        <v>2.8</v>
      </c>
      <c r="I242" s="64">
        <v>10.1</v>
      </c>
      <c r="J242" s="100">
        <v>0</v>
      </c>
      <c r="K242" s="66"/>
      <c r="L242" s="66"/>
      <c r="M242" s="66">
        <v>13</v>
      </c>
      <c r="N242" s="66">
        <v>0</v>
      </c>
      <c r="O242" s="66">
        <v>100</v>
      </c>
      <c r="R242" s="72">
        <f t="shared" si="12"/>
        <v>-0.34123416153441471</v>
      </c>
      <c r="S242" s="72">
        <f t="shared" si="13"/>
        <v>2.7791292245957013</v>
      </c>
      <c r="U242" s="72">
        <f t="shared" si="14"/>
        <v>-0.12186934340514811</v>
      </c>
      <c r="V242" s="72">
        <f t="shared" si="15"/>
        <v>0.99254615164132198</v>
      </c>
    </row>
    <row r="243" spans="1:22">
      <c r="A243" s="62" t="s">
        <v>77</v>
      </c>
      <c r="B243" s="63">
        <v>42609</v>
      </c>
      <c r="C243" s="64">
        <v>29.6</v>
      </c>
      <c r="D243" s="64">
        <v>17</v>
      </c>
      <c r="E243" s="64">
        <v>23.3</v>
      </c>
      <c r="F243" s="64">
        <v>15.8</v>
      </c>
      <c r="G243" s="65">
        <v>60</v>
      </c>
      <c r="H243" s="64">
        <v>3.5</v>
      </c>
      <c r="I243" s="64">
        <v>8</v>
      </c>
      <c r="J243" s="100">
        <v>0</v>
      </c>
      <c r="K243" s="66"/>
      <c r="L243" s="66"/>
      <c r="M243" s="66">
        <v>13</v>
      </c>
      <c r="N243" s="66">
        <v>0</v>
      </c>
      <c r="O243" s="66">
        <v>100</v>
      </c>
      <c r="R243" s="72">
        <f t="shared" si="12"/>
        <v>3.0310889132455352</v>
      </c>
      <c r="S243" s="72">
        <f t="shared" si="13"/>
        <v>1.7500000000000004</v>
      </c>
      <c r="U243" s="72">
        <f t="shared" si="14"/>
        <v>0.8660254037844386</v>
      </c>
      <c r="V243" s="72">
        <f t="shared" si="15"/>
        <v>0.50000000000000011</v>
      </c>
    </row>
    <row r="244" spans="1:22">
      <c r="A244" s="62" t="s">
        <v>78</v>
      </c>
      <c r="B244" s="63">
        <v>42610</v>
      </c>
      <c r="C244" s="64">
        <v>26</v>
      </c>
      <c r="D244" s="64">
        <v>14.5</v>
      </c>
      <c r="E244" s="64">
        <v>21.3</v>
      </c>
      <c r="F244" s="64">
        <v>11.5</v>
      </c>
      <c r="G244" s="65">
        <v>245</v>
      </c>
      <c r="H244" s="64">
        <v>4</v>
      </c>
      <c r="I244" s="64">
        <v>9</v>
      </c>
      <c r="J244" s="100">
        <v>0</v>
      </c>
      <c r="K244" s="66"/>
      <c r="L244" s="66"/>
      <c r="M244" s="66">
        <v>13</v>
      </c>
      <c r="N244" s="66">
        <v>0</v>
      </c>
      <c r="O244" s="66">
        <v>100</v>
      </c>
      <c r="R244" s="72">
        <f t="shared" si="12"/>
        <v>-3.6252311481465989</v>
      </c>
      <c r="S244" s="72">
        <f t="shared" si="13"/>
        <v>-1.6904730469627998</v>
      </c>
      <c r="U244" s="72">
        <f t="shared" si="14"/>
        <v>-0.90630778703664971</v>
      </c>
      <c r="V244" s="72">
        <f t="shared" si="15"/>
        <v>-0.42261826174069994</v>
      </c>
    </row>
    <row r="245" spans="1:22">
      <c r="A245" s="62" t="s">
        <v>72</v>
      </c>
      <c r="B245" s="63">
        <v>42611</v>
      </c>
      <c r="C245" s="64">
        <v>22.6</v>
      </c>
      <c r="D245" s="64">
        <v>10.6</v>
      </c>
      <c r="E245" s="64">
        <v>17.3</v>
      </c>
      <c r="F245" s="64">
        <v>6.1</v>
      </c>
      <c r="G245" s="65">
        <v>290</v>
      </c>
      <c r="H245" s="64">
        <v>2.5</v>
      </c>
      <c r="I245" s="64">
        <v>4.5</v>
      </c>
      <c r="J245" s="100">
        <v>2.9</v>
      </c>
      <c r="K245" s="66"/>
      <c r="L245" s="66"/>
      <c r="M245" s="66">
        <v>13</v>
      </c>
      <c r="N245" s="66">
        <v>0</v>
      </c>
      <c r="O245" s="66">
        <v>100</v>
      </c>
      <c r="R245" s="72">
        <f t="shared" si="12"/>
        <v>-2.3492315519647713</v>
      </c>
      <c r="S245" s="72">
        <f t="shared" si="13"/>
        <v>0.85505035831417042</v>
      </c>
      <c r="U245" s="72">
        <f t="shared" si="14"/>
        <v>-0.93969262078590854</v>
      </c>
      <c r="V245" s="72">
        <f t="shared" si="15"/>
        <v>0.34202014332566816</v>
      </c>
    </row>
    <row r="246" spans="1:22">
      <c r="A246" s="62" t="s">
        <v>73</v>
      </c>
      <c r="B246" s="63">
        <v>42612</v>
      </c>
      <c r="C246" s="64">
        <v>24.3</v>
      </c>
      <c r="D246" s="64">
        <v>7.7</v>
      </c>
      <c r="E246" s="64">
        <v>17.100000000000001</v>
      </c>
      <c r="F246" s="64">
        <v>3.1</v>
      </c>
      <c r="G246" s="65">
        <v>63</v>
      </c>
      <c r="H246" s="64">
        <v>1.4</v>
      </c>
      <c r="I246" s="64">
        <v>12.2</v>
      </c>
      <c r="J246" s="100">
        <v>0</v>
      </c>
      <c r="K246" s="66"/>
      <c r="L246" s="66"/>
      <c r="M246" s="66">
        <v>13</v>
      </c>
      <c r="N246" s="66">
        <v>0</v>
      </c>
      <c r="O246" s="66">
        <v>100</v>
      </c>
      <c r="R246" s="72">
        <f t="shared" si="12"/>
        <v>1.2474091338637148</v>
      </c>
      <c r="S246" s="72">
        <f t="shared" si="13"/>
        <v>0.63558669963536552</v>
      </c>
      <c r="U246" s="72">
        <f t="shared" si="14"/>
        <v>0.89100652418836779</v>
      </c>
      <c r="V246" s="72">
        <f t="shared" si="15"/>
        <v>0.4539904997395468</v>
      </c>
    </row>
    <row r="247" spans="1:22">
      <c r="A247" s="62" t="s">
        <v>74</v>
      </c>
      <c r="B247" s="63">
        <v>42613</v>
      </c>
      <c r="C247" s="64">
        <v>26</v>
      </c>
      <c r="D247" s="64">
        <v>10</v>
      </c>
      <c r="E247" s="64">
        <v>18.3</v>
      </c>
      <c r="F247" s="64">
        <v>5.3</v>
      </c>
      <c r="G247" s="65">
        <v>244</v>
      </c>
      <c r="H247" s="64">
        <v>1.9</v>
      </c>
      <c r="I247" s="64">
        <v>11.7</v>
      </c>
      <c r="J247" s="100">
        <v>0</v>
      </c>
      <c r="K247" s="66"/>
      <c r="L247" s="66"/>
      <c r="M247" s="66">
        <v>13</v>
      </c>
      <c r="N247" s="66">
        <v>0</v>
      </c>
      <c r="O247" s="66">
        <v>100</v>
      </c>
      <c r="R247" s="72">
        <f t="shared" si="12"/>
        <v>-1.7077086879684169</v>
      </c>
      <c r="S247" s="72">
        <f t="shared" si="13"/>
        <v>-0.83290517889924764</v>
      </c>
      <c r="U247" s="72">
        <f t="shared" si="14"/>
        <v>-0.89879404629916682</v>
      </c>
      <c r="V247" s="72">
        <f t="shared" si="15"/>
        <v>-0.43837114678907774</v>
      </c>
    </row>
    <row r="248" spans="1:22">
      <c r="A248" s="62" t="s">
        <v>75</v>
      </c>
      <c r="B248" s="63">
        <v>42614</v>
      </c>
      <c r="C248" s="64">
        <v>24.1</v>
      </c>
      <c r="D248" s="64">
        <v>11.1</v>
      </c>
      <c r="E248" s="64">
        <v>17.2</v>
      </c>
      <c r="F248" s="64">
        <v>6.7</v>
      </c>
      <c r="G248" s="65">
        <v>243</v>
      </c>
      <c r="H248" s="64">
        <v>2.5</v>
      </c>
      <c r="I248" s="64">
        <v>7.4</v>
      </c>
      <c r="J248" s="100">
        <v>0</v>
      </c>
      <c r="K248" s="66"/>
      <c r="L248" s="66"/>
      <c r="M248" s="66">
        <v>13</v>
      </c>
      <c r="N248" s="66">
        <v>0</v>
      </c>
      <c r="O248" s="66">
        <v>100</v>
      </c>
      <c r="R248" s="72">
        <f t="shared" si="12"/>
        <v>-2.2275163104709197</v>
      </c>
      <c r="S248" s="72">
        <f t="shared" si="13"/>
        <v>-1.1349762493488673</v>
      </c>
      <c r="U248" s="72">
        <f t="shared" si="14"/>
        <v>-0.89100652418836779</v>
      </c>
      <c r="V248" s="72">
        <f t="shared" si="15"/>
        <v>-0.45399049973954692</v>
      </c>
    </row>
    <row r="249" spans="1:22">
      <c r="A249" s="62" t="s">
        <v>76</v>
      </c>
      <c r="B249" s="63">
        <v>42615</v>
      </c>
      <c r="C249" s="64">
        <v>23</v>
      </c>
      <c r="D249" s="64">
        <v>9.9</v>
      </c>
      <c r="E249" s="64">
        <v>16.600000000000001</v>
      </c>
      <c r="F249" s="64">
        <v>6.1</v>
      </c>
      <c r="G249" s="65">
        <v>227</v>
      </c>
      <c r="H249" s="64">
        <v>2.9</v>
      </c>
      <c r="I249" s="64">
        <v>6.3</v>
      </c>
      <c r="J249" s="100">
        <v>0.7</v>
      </c>
      <c r="K249" s="66"/>
      <c r="L249" s="66"/>
      <c r="M249" s="66">
        <v>13</v>
      </c>
      <c r="N249" s="66">
        <v>0</v>
      </c>
      <c r="O249" s="66">
        <v>100</v>
      </c>
      <c r="R249" s="72">
        <f t="shared" si="12"/>
        <v>-2.1209257346955934</v>
      </c>
      <c r="S249" s="72">
        <f t="shared" si="13"/>
        <v>-1.9777952441812467</v>
      </c>
      <c r="U249" s="72">
        <f t="shared" si="14"/>
        <v>-0.73135370161917013</v>
      </c>
      <c r="V249" s="72">
        <f t="shared" si="15"/>
        <v>-0.68199836006249892</v>
      </c>
    </row>
    <row r="250" spans="1:22">
      <c r="A250" s="62" t="s">
        <v>77</v>
      </c>
      <c r="B250" s="63">
        <v>42616</v>
      </c>
      <c r="C250" s="64">
        <v>23.9</v>
      </c>
      <c r="D250" s="64">
        <v>13</v>
      </c>
      <c r="E250" s="64">
        <v>18.399999999999999</v>
      </c>
      <c r="F250" s="64">
        <v>11.6</v>
      </c>
      <c r="G250" s="65">
        <v>218</v>
      </c>
      <c r="H250" s="64">
        <v>3.4</v>
      </c>
      <c r="I250" s="64">
        <v>6.8</v>
      </c>
      <c r="J250" s="100">
        <v>0</v>
      </c>
      <c r="K250" s="66"/>
      <c r="L250" s="66"/>
      <c r="M250" s="66">
        <v>13</v>
      </c>
      <c r="N250" s="66">
        <v>0</v>
      </c>
      <c r="O250" s="66">
        <v>100</v>
      </c>
      <c r="R250" s="72">
        <f t="shared" si="12"/>
        <v>-2.0932490161072366</v>
      </c>
      <c r="S250" s="72">
        <f t="shared" si="13"/>
        <v>-2.6792365622628553</v>
      </c>
      <c r="U250" s="72">
        <f t="shared" si="14"/>
        <v>-0.61566147532565785</v>
      </c>
      <c r="V250" s="72">
        <f t="shared" si="15"/>
        <v>-0.78801075360672224</v>
      </c>
    </row>
    <row r="251" spans="1:22">
      <c r="A251" s="62" t="s">
        <v>78</v>
      </c>
      <c r="B251" s="63">
        <v>42617</v>
      </c>
      <c r="C251" s="64">
        <v>22.5</v>
      </c>
      <c r="D251" s="64">
        <v>14.9</v>
      </c>
      <c r="E251" s="64">
        <v>18</v>
      </c>
      <c r="F251" s="64">
        <v>13.7</v>
      </c>
      <c r="G251" s="65">
        <v>240</v>
      </c>
      <c r="H251" s="64">
        <v>5.5</v>
      </c>
      <c r="I251" s="64">
        <v>4</v>
      </c>
      <c r="J251" s="100">
        <v>7</v>
      </c>
      <c r="K251" s="66"/>
      <c r="L251" s="66"/>
      <c r="M251" s="66">
        <v>13</v>
      </c>
      <c r="N251" s="66">
        <v>0</v>
      </c>
      <c r="O251" s="66">
        <v>100</v>
      </c>
      <c r="R251" s="72">
        <f t="shared" si="12"/>
        <v>-4.7631397208144115</v>
      </c>
      <c r="S251" s="72">
        <f t="shared" si="13"/>
        <v>-2.7500000000000027</v>
      </c>
      <c r="U251" s="72">
        <f t="shared" si="14"/>
        <v>-0.86602540378443837</v>
      </c>
      <c r="V251" s="72">
        <f t="shared" si="15"/>
        <v>-0.50000000000000044</v>
      </c>
    </row>
    <row r="252" spans="1:22">
      <c r="A252" s="62" t="s">
        <v>72</v>
      </c>
      <c r="B252" s="63">
        <v>42618</v>
      </c>
      <c r="C252" s="64">
        <v>23.6</v>
      </c>
      <c r="D252" s="64">
        <v>12.8</v>
      </c>
      <c r="E252" s="64">
        <v>17.600000000000001</v>
      </c>
      <c r="F252" s="64">
        <v>8.9</v>
      </c>
      <c r="G252" s="65">
        <v>262</v>
      </c>
      <c r="H252" s="64">
        <v>2.2999999999999998</v>
      </c>
      <c r="I252" s="64">
        <v>9.4</v>
      </c>
      <c r="J252" s="100">
        <v>0</v>
      </c>
      <c r="K252" s="66"/>
      <c r="L252" s="66"/>
      <c r="M252" s="66">
        <v>13</v>
      </c>
      <c r="N252" s="66">
        <v>0</v>
      </c>
      <c r="O252" s="66">
        <v>100</v>
      </c>
      <c r="R252" s="72">
        <f t="shared" si="12"/>
        <v>-2.2776165581056116</v>
      </c>
      <c r="S252" s="72">
        <f t="shared" si="13"/>
        <v>-0.32009813220814931</v>
      </c>
      <c r="U252" s="72">
        <f t="shared" si="14"/>
        <v>-0.99026806874157036</v>
      </c>
      <c r="V252" s="72">
        <f t="shared" si="15"/>
        <v>-0.13917310096006494</v>
      </c>
    </row>
    <row r="253" spans="1:22">
      <c r="A253" s="62" t="s">
        <v>73</v>
      </c>
      <c r="B253" s="63">
        <v>42619</v>
      </c>
      <c r="C253" s="64">
        <v>26.2</v>
      </c>
      <c r="D253" s="64">
        <v>11.9</v>
      </c>
      <c r="E253" s="64">
        <v>18.600000000000001</v>
      </c>
      <c r="F253" s="64">
        <v>8.1</v>
      </c>
      <c r="G253" s="65">
        <v>180</v>
      </c>
      <c r="H253" s="64">
        <v>1.4</v>
      </c>
      <c r="I253" s="64">
        <v>9.8000000000000007</v>
      </c>
      <c r="J253" s="100">
        <v>0</v>
      </c>
      <c r="K253" s="66"/>
      <c r="L253" s="66"/>
      <c r="M253" s="66">
        <v>13</v>
      </c>
      <c r="N253" s="66">
        <v>0</v>
      </c>
      <c r="O253" s="66">
        <v>100</v>
      </c>
      <c r="R253" s="72">
        <f t="shared" si="12"/>
        <v>1.715207836872068E-16</v>
      </c>
      <c r="S253" s="72">
        <f t="shared" si="13"/>
        <v>-1.4</v>
      </c>
      <c r="U253" s="72">
        <f t="shared" si="14"/>
        <v>1.22514845490862E-16</v>
      </c>
      <c r="V253" s="72">
        <f t="shared" si="15"/>
        <v>-1</v>
      </c>
    </row>
    <row r="254" spans="1:22">
      <c r="A254" s="62" t="s">
        <v>74</v>
      </c>
      <c r="B254" s="63">
        <v>42620</v>
      </c>
      <c r="C254" s="64">
        <v>27</v>
      </c>
      <c r="D254" s="64">
        <v>11.5</v>
      </c>
      <c r="E254" s="64">
        <v>20.3</v>
      </c>
      <c r="F254" s="64">
        <v>7.8</v>
      </c>
      <c r="G254" s="65">
        <v>86</v>
      </c>
      <c r="H254" s="64">
        <v>2.2000000000000002</v>
      </c>
      <c r="I254" s="64">
        <v>11.8</v>
      </c>
      <c r="J254" s="100">
        <v>0</v>
      </c>
      <c r="K254" s="66"/>
      <c r="L254" s="66"/>
      <c r="M254" s="66">
        <v>13</v>
      </c>
      <c r="N254" s="66">
        <v>0</v>
      </c>
      <c r="O254" s="66">
        <v>100</v>
      </c>
      <c r="R254" s="72">
        <f t="shared" si="12"/>
        <v>2.1946409105716134</v>
      </c>
      <c r="S254" s="72">
        <f t="shared" si="13"/>
        <v>0.15346424223707603</v>
      </c>
      <c r="U254" s="72">
        <f t="shared" si="14"/>
        <v>0.9975640502598242</v>
      </c>
      <c r="V254" s="72">
        <f t="shared" si="15"/>
        <v>6.9756473744125455E-2</v>
      </c>
    </row>
    <row r="255" spans="1:22">
      <c r="A255" s="62" t="s">
        <v>75</v>
      </c>
      <c r="B255" s="63">
        <v>42621</v>
      </c>
      <c r="C255" s="64">
        <v>28.6</v>
      </c>
      <c r="D255" s="64">
        <v>13.2</v>
      </c>
      <c r="E255" s="64">
        <v>20.399999999999999</v>
      </c>
      <c r="F255" s="64">
        <v>9.6</v>
      </c>
      <c r="G255" s="65">
        <v>234</v>
      </c>
      <c r="H255" s="64">
        <v>3</v>
      </c>
      <c r="I255" s="64">
        <v>11.5</v>
      </c>
      <c r="J255" s="100">
        <v>0</v>
      </c>
      <c r="K255" s="66"/>
      <c r="L255" s="66"/>
      <c r="M255" s="66">
        <v>13</v>
      </c>
      <c r="N255" s="66">
        <v>0</v>
      </c>
      <c r="O255" s="66">
        <v>100</v>
      </c>
      <c r="R255" s="72">
        <f t="shared" si="12"/>
        <v>-2.4270509831248419</v>
      </c>
      <c r="S255" s="72">
        <f t="shared" si="13"/>
        <v>-1.7633557568774196</v>
      </c>
      <c r="U255" s="72">
        <f t="shared" si="14"/>
        <v>-0.80901699437494734</v>
      </c>
      <c r="V255" s="72">
        <f t="shared" si="15"/>
        <v>-0.58778525229247325</v>
      </c>
    </row>
    <row r="256" spans="1:22">
      <c r="A256" s="62" t="s">
        <v>76</v>
      </c>
      <c r="B256" s="63">
        <v>42622</v>
      </c>
      <c r="C256" s="64">
        <v>24</v>
      </c>
      <c r="D256" s="64">
        <v>11.3</v>
      </c>
      <c r="E256" s="64">
        <v>16.7</v>
      </c>
      <c r="F256" s="64">
        <v>7</v>
      </c>
      <c r="G256" s="65">
        <v>212</v>
      </c>
      <c r="H256" s="64">
        <v>2</v>
      </c>
      <c r="I256" s="64">
        <v>10.5</v>
      </c>
      <c r="J256" s="100">
        <v>0</v>
      </c>
      <c r="K256" s="66"/>
      <c r="L256" s="66"/>
      <c r="M256" s="66">
        <v>13</v>
      </c>
      <c r="N256" s="66">
        <v>0</v>
      </c>
      <c r="O256" s="66">
        <v>100</v>
      </c>
      <c r="R256" s="72">
        <f t="shared" si="12"/>
        <v>-1.0598385284664096</v>
      </c>
      <c r="S256" s="72">
        <f t="shared" si="13"/>
        <v>-1.6960961923128521</v>
      </c>
      <c r="U256" s="72">
        <f t="shared" si="14"/>
        <v>-0.52991926423320479</v>
      </c>
      <c r="V256" s="72">
        <f t="shared" si="15"/>
        <v>-0.84804809615642607</v>
      </c>
    </row>
    <row r="257" spans="1:22">
      <c r="A257" s="62" t="s">
        <v>77</v>
      </c>
      <c r="B257" s="63">
        <v>42623</v>
      </c>
      <c r="C257" s="64">
        <v>26.7</v>
      </c>
      <c r="D257" s="64">
        <v>9.5</v>
      </c>
      <c r="E257" s="64">
        <v>18.600000000000001</v>
      </c>
      <c r="F257" s="64">
        <v>5.6</v>
      </c>
      <c r="G257" s="65">
        <v>205</v>
      </c>
      <c r="H257" s="64">
        <v>2.2000000000000002</v>
      </c>
      <c r="I257" s="64">
        <v>11.5</v>
      </c>
      <c r="J257" s="100">
        <v>0</v>
      </c>
      <c r="K257" s="66"/>
      <c r="L257" s="66"/>
      <c r="M257" s="66">
        <v>13</v>
      </c>
      <c r="N257" s="66">
        <v>0</v>
      </c>
      <c r="O257" s="66">
        <v>100</v>
      </c>
      <c r="R257" s="72">
        <f t="shared" si="12"/>
        <v>-0.92976017582953852</v>
      </c>
      <c r="S257" s="72">
        <f t="shared" si="13"/>
        <v>-1.9938771314806303</v>
      </c>
      <c r="U257" s="72">
        <f t="shared" si="14"/>
        <v>-0.42261826174069927</v>
      </c>
      <c r="V257" s="72">
        <f t="shared" si="15"/>
        <v>-0.90630778703665005</v>
      </c>
    </row>
    <row r="258" spans="1:22">
      <c r="A258" s="62" t="s">
        <v>78</v>
      </c>
      <c r="B258" s="63">
        <v>42624</v>
      </c>
      <c r="C258" s="64">
        <v>23.4</v>
      </c>
      <c r="D258" s="64">
        <v>14.4</v>
      </c>
      <c r="E258" s="64">
        <v>18.899999999999999</v>
      </c>
      <c r="F258" s="64">
        <v>10.9</v>
      </c>
      <c r="G258" s="65">
        <v>223</v>
      </c>
      <c r="H258" s="64">
        <v>1.5</v>
      </c>
      <c r="I258" s="64">
        <v>0.8</v>
      </c>
      <c r="J258" s="100">
        <v>0</v>
      </c>
      <c r="K258" s="66"/>
      <c r="L258" s="66"/>
      <c r="M258" s="66">
        <v>13</v>
      </c>
      <c r="N258" s="66">
        <v>0</v>
      </c>
      <c r="O258" s="66">
        <v>100</v>
      </c>
      <c r="R258" s="72">
        <f t="shared" si="12"/>
        <v>-1.0229975400937477</v>
      </c>
      <c r="S258" s="72">
        <f t="shared" si="13"/>
        <v>-1.0970305524287558</v>
      </c>
      <c r="U258" s="72">
        <f t="shared" si="14"/>
        <v>-0.68199836006249837</v>
      </c>
      <c r="V258" s="72">
        <f t="shared" si="15"/>
        <v>-0.73135370161917057</v>
      </c>
    </row>
    <row r="259" spans="1:22">
      <c r="A259" s="62" t="s">
        <v>72</v>
      </c>
      <c r="B259" s="63">
        <v>42625</v>
      </c>
      <c r="C259" s="64">
        <v>29.9</v>
      </c>
      <c r="D259" s="64">
        <v>14.6</v>
      </c>
      <c r="E259" s="64">
        <v>21.9</v>
      </c>
      <c r="F259" s="64">
        <v>11</v>
      </c>
      <c r="G259" s="65">
        <v>142</v>
      </c>
      <c r="H259" s="64">
        <v>1.8</v>
      </c>
      <c r="I259" s="64">
        <v>11.3</v>
      </c>
      <c r="J259" s="100">
        <v>0</v>
      </c>
      <c r="K259" s="66"/>
      <c r="L259" s="66"/>
      <c r="M259" s="66">
        <v>13</v>
      </c>
      <c r="N259" s="66">
        <v>0</v>
      </c>
      <c r="O259" s="66">
        <v>100</v>
      </c>
      <c r="R259" s="72">
        <f t="shared" si="12"/>
        <v>1.1081906555861851</v>
      </c>
      <c r="S259" s="72">
        <f t="shared" si="13"/>
        <v>-1.4184193564920995</v>
      </c>
      <c r="U259" s="72">
        <f t="shared" si="14"/>
        <v>0.6156614753256584</v>
      </c>
      <c r="V259" s="72">
        <f t="shared" si="15"/>
        <v>-0.7880107536067219</v>
      </c>
    </row>
    <row r="260" spans="1:22">
      <c r="A260" s="62" t="s">
        <v>73</v>
      </c>
      <c r="B260" s="63">
        <v>42626</v>
      </c>
      <c r="C260" s="64">
        <v>33.1</v>
      </c>
      <c r="D260" s="64">
        <v>15.5</v>
      </c>
      <c r="E260" s="64">
        <v>24.9</v>
      </c>
      <c r="F260" s="64">
        <v>12.2</v>
      </c>
      <c r="G260" s="65">
        <v>117</v>
      </c>
      <c r="H260" s="64">
        <v>2.2999999999999998</v>
      </c>
      <c r="I260" s="64">
        <v>11.6</v>
      </c>
      <c r="J260" s="100">
        <v>0</v>
      </c>
      <c r="K260" s="66"/>
      <c r="L260" s="66"/>
      <c r="M260" s="66">
        <v>13</v>
      </c>
      <c r="N260" s="66">
        <v>0</v>
      </c>
      <c r="O260" s="66">
        <v>100</v>
      </c>
      <c r="R260" s="72">
        <f t="shared" si="12"/>
        <v>2.0493150056332459</v>
      </c>
      <c r="S260" s="72">
        <f t="shared" si="13"/>
        <v>-1.0441781494009572</v>
      </c>
      <c r="U260" s="72">
        <f t="shared" si="14"/>
        <v>0.8910065241883679</v>
      </c>
      <c r="V260" s="72">
        <f t="shared" si="15"/>
        <v>-0.45399049973954669</v>
      </c>
    </row>
    <row r="261" spans="1:22">
      <c r="A261" s="62" t="s">
        <v>74</v>
      </c>
      <c r="B261" s="63">
        <v>42627</v>
      </c>
      <c r="C261" s="64">
        <v>32.5</v>
      </c>
      <c r="D261" s="64">
        <v>16.7</v>
      </c>
      <c r="E261" s="64">
        <v>24.5</v>
      </c>
      <c r="F261" s="64">
        <v>12.7</v>
      </c>
      <c r="G261" s="65">
        <v>104</v>
      </c>
      <c r="H261" s="64">
        <v>2.4</v>
      </c>
      <c r="I261" s="64">
        <v>11.3</v>
      </c>
      <c r="J261" s="100">
        <v>0</v>
      </c>
      <c r="K261" s="66"/>
      <c r="L261" s="66"/>
      <c r="M261" s="66">
        <v>13</v>
      </c>
      <c r="N261" s="66">
        <v>0</v>
      </c>
      <c r="O261" s="66">
        <v>100</v>
      </c>
      <c r="R261" s="72">
        <f t="shared" ref="R261:R324" si="16">H261*SIN(G261*PI()/180)</f>
        <v>2.3287097430623915</v>
      </c>
      <c r="S261" s="72">
        <f t="shared" ref="S261:S324" si="17">H261*COS(G261*PI()/180)</f>
        <v>-0.58061254943920271</v>
      </c>
      <c r="U261" s="72">
        <f t="shared" ref="U261:U324" si="18">SIN(G261*PI()/180)</f>
        <v>0.97029572627599647</v>
      </c>
      <c r="V261" s="72">
        <f t="shared" ref="V261:V324" si="19">COS(G261*PI()/180)</f>
        <v>-0.24192189559966779</v>
      </c>
    </row>
    <row r="262" spans="1:22">
      <c r="A262" s="62" t="s">
        <v>75</v>
      </c>
      <c r="B262" s="63">
        <v>42628</v>
      </c>
      <c r="C262" s="64">
        <v>29.8</v>
      </c>
      <c r="D262" s="64">
        <v>14.8</v>
      </c>
      <c r="E262" s="64">
        <v>21.8</v>
      </c>
      <c r="F262" s="64">
        <v>13.3</v>
      </c>
      <c r="G262" s="65">
        <v>180</v>
      </c>
      <c r="H262" s="64">
        <v>3.8</v>
      </c>
      <c r="I262" s="64">
        <v>8.1999999999999993</v>
      </c>
      <c r="J262" s="100">
        <v>7.3</v>
      </c>
      <c r="K262" s="66"/>
      <c r="L262" s="66"/>
      <c r="M262" s="66">
        <v>13</v>
      </c>
      <c r="N262" s="66">
        <v>0</v>
      </c>
      <c r="O262" s="66">
        <v>100</v>
      </c>
      <c r="R262" s="72">
        <f t="shared" si="16"/>
        <v>4.655564128652756E-16</v>
      </c>
      <c r="S262" s="72">
        <f t="shared" si="17"/>
        <v>-3.8</v>
      </c>
      <c r="U262" s="72">
        <f t="shared" si="18"/>
        <v>1.22514845490862E-16</v>
      </c>
      <c r="V262" s="72">
        <f t="shared" si="19"/>
        <v>-1</v>
      </c>
    </row>
    <row r="263" spans="1:22">
      <c r="A263" s="62" t="s">
        <v>76</v>
      </c>
      <c r="B263" s="63">
        <v>42629</v>
      </c>
      <c r="C263" s="64">
        <v>22.3</v>
      </c>
      <c r="D263" s="64">
        <v>14.1</v>
      </c>
      <c r="E263" s="64">
        <v>17.399999999999999</v>
      </c>
      <c r="F263" s="64">
        <v>12.4</v>
      </c>
      <c r="G263" s="65">
        <v>186</v>
      </c>
      <c r="H263" s="64">
        <v>3.3</v>
      </c>
      <c r="I263" s="64">
        <v>3.6</v>
      </c>
      <c r="J263" s="100">
        <v>0</v>
      </c>
      <c r="K263" s="66"/>
      <c r="L263" s="66"/>
      <c r="M263" s="66">
        <v>13</v>
      </c>
      <c r="N263" s="66">
        <v>0</v>
      </c>
      <c r="O263" s="66">
        <v>100</v>
      </c>
      <c r="R263" s="72">
        <f t="shared" si="16"/>
        <v>-0.34494392878325508</v>
      </c>
      <c r="S263" s="72">
        <f t="shared" si="17"/>
        <v>-3.281922254715302</v>
      </c>
      <c r="U263" s="72">
        <f t="shared" si="18"/>
        <v>-0.10452846326765305</v>
      </c>
      <c r="V263" s="72">
        <f t="shared" si="19"/>
        <v>-0.9945218953682734</v>
      </c>
    </row>
    <row r="264" spans="1:22">
      <c r="A264" s="62" t="s">
        <v>77</v>
      </c>
      <c r="B264" s="63">
        <v>42630</v>
      </c>
      <c r="C264" s="64">
        <v>22.7</v>
      </c>
      <c r="D264" s="64">
        <v>13.8</v>
      </c>
      <c r="E264" s="64">
        <v>17.600000000000001</v>
      </c>
      <c r="F264" s="64">
        <v>11.9</v>
      </c>
      <c r="G264" s="65">
        <v>347</v>
      </c>
      <c r="H264" s="64">
        <v>2.1</v>
      </c>
      <c r="I264" s="64">
        <v>3</v>
      </c>
      <c r="J264" s="100">
        <v>0</v>
      </c>
      <c r="K264" s="66"/>
      <c r="L264" s="66"/>
      <c r="M264" s="66">
        <v>13</v>
      </c>
      <c r="N264" s="66">
        <v>0</v>
      </c>
      <c r="O264" s="66">
        <v>100</v>
      </c>
      <c r="R264" s="72">
        <f t="shared" si="16"/>
        <v>-0.47239721412211721</v>
      </c>
      <c r="S264" s="72">
        <f t="shared" si="17"/>
        <v>2.046177136048994</v>
      </c>
      <c r="U264" s="72">
        <f t="shared" si="18"/>
        <v>-0.22495105434386534</v>
      </c>
      <c r="V264" s="72">
        <f t="shared" si="19"/>
        <v>0.97437006478523513</v>
      </c>
    </row>
    <row r="265" spans="1:22">
      <c r="A265" s="62" t="s">
        <v>78</v>
      </c>
      <c r="B265" s="63">
        <v>42631</v>
      </c>
      <c r="C265" s="64">
        <v>20.2</v>
      </c>
      <c r="D265" s="64">
        <v>13.6</v>
      </c>
      <c r="E265" s="64">
        <v>16.899999999999999</v>
      </c>
      <c r="F265" s="64">
        <v>11.4</v>
      </c>
      <c r="G265" s="65">
        <v>12</v>
      </c>
      <c r="H265" s="64">
        <v>3.1</v>
      </c>
      <c r="I265" s="64">
        <v>2.6</v>
      </c>
      <c r="J265" s="100">
        <v>0</v>
      </c>
      <c r="K265" s="66"/>
      <c r="L265" s="66"/>
      <c r="M265" s="66">
        <v>13</v>
      </c>
      <c r="N265" s="66">
        <v>0</v>
      </c>
      <c r="O265" s="66">
        <v>100</v>
      </c>
      <c r="R265" s="72">
        <f t="shared" si="16"/>
        <v>0.64452624153505389</v>
      </c>
      <c r="S265" s="72">
        <f t="shared" si="17"/>
        <v>3.0322575622747978</v>
      </c>
      <c r="U265" s="72">
        <f t="shared" si="18"/>
        <v>0.20791169081775931</v>
      </c>
      <c r="V265" s="72">
        <f t="shared" si="19"/>
        <v>0.97814760073380569</v>
      </c>
    </row>
    <row r="266" spans="1:22">
      <c r="A266" s="62" t="s">
        <v>72</v>
      </c>
      <c r="B266" s="63">
        <v>42632</v>
      </c>
      <c r="C266" s="64">
        <v>21.4</v>
      </c>
      <c r="D266" s="64">
        <v>9.8000000000000007</v>
      </c>
      <c r="E266" s="64">
        <v>15.5</v>
      </c>
      <c r="F266" s="64">
        <v>6</v>
      </c>
      <c r="G266" s="65">
        <v>357</v>
      </c>
      <c r="H266" s="64">
        <v>2.2999999999999998</v>
      </c>
      <c r="I266" s="64">
        <v>7.4</v>
      </c>
      <c r="J266" s="100">
        <v>0</v>
      </c>
      <c r="K266" s="66"/>
      <c r="L266" s="66"/>
      <c r="M266" s="66">
        <v>13</v>
      </c>
      <c r="N266" s="66">
        <v>0</v>
      </c>
      <c r="O266" s="66">
        <v>100</v>
      </c>
      <c r="R266" s="72">
        <f t="shared" si="16"/>
        <v>-0.12037269935877204</v>
      </c>
      <c r="S266" s="72">
        <f t="shared" si="17"/>
        <v>2.2968479299355198</v>
      </c>
      <c r="U266" s="72">
        <f t="shared" si="18"/>
        <v>-5.2335956242944369E-2</v>
      </c>
      <c r="V266" s="72">
        <f t="shared" si="19"/>
        <v>0.99862953475457383</v>
      </c>
    </row>
    <row r="267" spans="1:22">
      <c r="A267" s="62" t="s">
        <v>73</v>
      </c>
      <c r="B267" s="63">
        <v>42633</v>
      </c>
      <c r="C267" s="64">
        <v>20.2</v>
      </c>
      <c r="D267" s="64">
        <v>6.8</v>
      </c>
      <c r="E267" s="64">
        <v>13.9</v>
      </c>
      <c r="F267" s="64">
        <v>2.5</v>
      </c>
      <c r="G267" s="65">
        <v>57</v>
      </c>
      <c r="H267" s="64">
        <v>1</v>
      </c>
      <c r="I267" s="64">
        <v>7</v>
      </c>
      <c r="J267" s="100">
        <v>0</v>
      </c>
      <c r="K267" s="66"/>
      <c r="L267" s="66"/>
      <c r="M267" s="66">
        <v>13</v>
      </c>
      <c r="N267" s="66">
        <v>0</v>
      </c>
      <c r="O267" s="66">
        <v>100</v>
      </c>
      <c r="R267" s="72">
        <f t="shared" si="16"/>
        <v>0.83867056794542394</v>
      </c>
      <c r="S267" s="72">
        <f t="shared" si="17"/>
        <v>0.5446390350150272</v>
      </c>
      <c r="U267" s="72">
        <f t="shared" si="18"/>
        <v>0.83867056794542394</v>
      </c>
      <c r="V267" s="72">
        <f t="shared" si="19"/>
        <v>0.5446390350150272</v>
      </c>
    </row>
    <row r="268" spans="1:22">
      <c r="A268" s="62" t="s">
        <v>74</v>
      </c>
      <c r="B268" s="63">
        <v>42634</v>
      </c>
      <c r="C268" s="64">
        <v>21.3</v>
      </c>
      <c r="D268" s="64">
        <v>9.3000000000000007</v>
      </c>
      <c r="E268" s="64">
        <v>15.6</v>
      </c>
      <c r="F268" s="64">
        <v>4.9000000000000004</v>
      </c>
      <c r="G268" s="65">
        <v>114</v>
      </c>
      <c r="H268" s="64">
        <v>1.6</v>
      </c>
      <c r="I268" s="64">
        <v>5.4</v>
      </c>
      <c r="J268" s="100">
        <v>0</v>
      </c>
      <c r="K268" s="66"/>
      <c r="L268" s="66"/>
      <c r="M268" s="66">
        <v>13</v>
      </c>
      <c r="N268" s="66">
        <v>0</v>
      </c>
      <c r="O268" s="66">
        <v>100</v>
      </c>
      <c r="R268" s="72">
        <f t="shared" si="16"/>
        <v>1.4616727322281617</v>
      </c>
      <c r="S268" s="72">
        <f t="shared" si="17"/>
        <v>-0.65077862892128013</v>
      </c>
      <c r="U268" s="72">
        <f t="shared" si="18"/>
        <v>0.91354545764260098</v>
      </c>
      <c r="V268" s="72">
        <f t="shared" si="19"/>
        <v>-0.40673664307580004</v>
      </c>
    </row>
    <row r="269" spans="1:22">
      <c r="A269" s="62" t="s">
        <v>75</v>
      </c>
      <c r="B269" s="63">
        <v>42635</v>
      </c>
      <c r="C269" s="64">
        <v>22.1</v>
      </c>
      <c r="D269" s="64">
        <v>7.9</v>
      </c>
      <c r="E269" s="64">
        <v>14.4</v>
      </c>
      <c r="F269" s="64">
        <v>3.7</v>
      </c>
      <c r="G269" s="65">
        <v>189</v>
      </c>
      <c r="H269" s="64">
        <v>1.6</v>
      </c>
      <c r="I269" s="64">
        <v>6.6</v>
      </c>
      <c r="J269" s="100">
        <v>0</v>
      </c>
      <c r="K269" s="66"/>
      <c r="L269" s="66"/>
      <c r="M269" s="66">
        <v>13</v>
      </c>
      <c r="N269" s="66">
        <v>0</v>
      </c>
      <c r="O269" s="66">
        <v>100</v>
      </c>
      <c r="R269" s="72">
        <f t="shared" si="16"/>
        <v>-0.2502951440643692</v>
      </c>
      <c r="S269" s="72">
        <f t="shared" si="17"/>
        <v>-1.5803013449522205</v>
      </c>
      <c r="U269" s="72">
        <f t="shared" si="18"/>
        <v>-0.15643446504023073</v>
      </c>
      <c r="V269" s="72">
        <f t="shared" si="19"/>
        <v>-0.98768834059513777</v>
      </c>
    </row>
    <row r="270" spans="1:22">
      <c r="A270" s="62" t="s">
        <v>76</v>
      </c>
      <c r="B270" s="63">
        <v>42636</v>
      </c>
      <c r="C270" s="64">
        <v>21.5</v>
      </c>
      <c r="D270" s="64">
        <v>8.5</v>
      </c>
      <c r="E270" s="64">
        <v>14.6</v>
      </c>
      <c r="F270" s="64">
        <v>3.6</v>
      </c>
      <c r="G270" s="65">
        <v>258</v>
      </c>
      <c r="H270" s="64">
        <v>2.2999999999999998</v>
      </c>
      <c r="I270" s="64">
        <v>8.8000000000000007</v>
      </c>
      <c r="J270" s="100">
        <v>0</v>
      </c>
      <c r="K270" s="66"/>
      <c r="L270" s="66"/>
      <c r="M270" s="66">
        <v>13</v>
      </c>
      <c r="N270" s="66">
        <v>0</v>
      </c>
      <c r="O270" s="66">
        <v>100</v>
      </c>
      <c r="R270" s="72">
        <f t="shared" si="16"/>
        <v>-2.2497394816877527</v>
      </c>
      <c r="S270" s="72">
        <f t="shared" si="17"/>
        <v>-0.47819688888084749</v>
      </c>
      <c r="U270" s="72">
        <f t="shared" si="18"/>
        <v>-0.97814760073380558</v>
      </c>
      <c r="V270" s="72">
        <f t="shared" si="19"/>
        <v>-0.20791169081775979</v>
      </c>
    </row>
    <row r="271" spans="1:22">
      <c r="A271" s="62" t="s">
        <v>77</v>
      </c>
      <c r="B271" s="63">
        <v>42637</v>
      </c>
      <c r="C271" s="64">
        <v>24.8</v>
      </c>
      <c r="D271" s="64">
        <v>8.1</v>
      </c>
      <c r="E271" s="64">
        <v>16.600000000000001</v>
      </c>
      <c r="F271" s="64">
        <v>4.0999999999999996</v>
      </c>
      <c r="G271" s="65">
        <v>173</v>
      </c>
      <c r="H271" s="64">
        <v>2.8</v>
      </c>
      <c r="I271" s="64">
        <v>9.6</v>
      </c>
      <c r="J271" s="100">
        <v>0</v>
      </c>
      <c r="K271" s="66"/>
      <c r="L271" s="66"/>
      <c r="M271" s="66">
        <v>13</v>
      </c>
      <c r="N271" s="66">
        <v>0</v>
      </c>
      <c r="O271" s="66">
        <v>100</v>
      </c>
      <c r="R271" s="72">
        <f t="shared" si="16"/>
        <v>0.34123416153441311</v>
      </c>
      <c r="S271" s="72">
        <f t="shared" si="17"/>
        <v>-2.7791292245957013</v>
      </c>
      <c r="U271" s="72">
        <f t="shared" si="18"/>
        <v>0.12186934340514755</v>
      </c>
      <c r="V271" s="72">
        <f t="shared" si="19"/>
        <v>-0.99254615164132198</v>
      </c>
    </row>
    <row r="272" spans="1:22">
      <c r="A272" s="62" t="s">
        <v>78</v>
      </c>
      <c r="B272" s="63">
        <v>42638</v>
      </c>
      <c r="C272" s="64">
        <v>26.1</v>
      </c>
      <c r="D272" s="64">
        <v>9.5</v>
      </c>
      <c r="E272" s="64">
        <v>16.399999999999999</v>
      </c>
      <c r="F272" s="64">
        <v>5.3</v>
      </c>
      <c r="G272" s="65">
        <v>195</v>
      </c>
      <c r="H272" s="64">
        <v>3.8</v>
      </c>
      <c r="I272" s="64">
        <v>7.7</v>
      </c>
      <c r="J272" s="100">
        <v>1.2</v>
      </c>
      <c r="K272" s="66"/>
      <c r="L272" s="66"/>
      <c r="M272" s="66">
        <v>13</v>
      </c>
      <c r="N272" s="66">
        <v>0</v>
      </c>
      <c r="O272" s="66">
        <v>100</v>
      </c>
      <c r="R272" s="72">
        <f t="shared" si="16"/>
        <v>-0.98351237138957726</v>
      </c>
      <c r="S272" s="72">
        <f t="shared" si="17"/>
        <v>-3.6705181398984599</v>
      </c>
      <c r="U272" s="72">
        <f t="shared" si="18"/>
        <v>-0.25881904510252035</v>
      </c>
      <c r="V272" s="72">
        <f t="shared" si="19"/>
        <v>-0.96592582628906842</v>
      </c>
    </row>
    <row r="273" spans="1:22">
      <c r="A273" s="62" t="s">
        <v>72</v>
      </c>
      <c r="B273" s="63">
        <v>42639</v>
      </c>
      <c r="C273" s="64">
        <v>18.899999999999999</v>
      </c>
      <c r="D273" s="64">
        <v>7.2</v>
      </c>
      <c r="E273" s="64">
        <v>12.9</v>
      </c>
      <c r="F273" s="64">
        <v>2.6</v>
      </c>
      <c r="G273" s="65">
        <v>234</v>
      </c>
      <c r="H273" s="64">
        <v>1.6</v>
      </c>
      <c r="I273" s="64">
        <v>6.1</v>
      </c>
      <c r="J273" s="100">
        <v>0</v>
      </c>
      <c r="K273" s="66"/>
      <c r="L273" s="66"/>
      <c r="M273" s="66">
        <v>13</v>
      </c>
      <c r="N273" s="66">
        <v>0</v>
      </c>
      <c r="O273" s="66">
        <v>100</v>
      </c>
      <c r="R273" s="72">
        <f t="shared" si="16"/>
        <v>-1.2944271909999159</v>
      </c>
      <c r="S273" s="72">
        <f t="shared" si="17"/>
        <v>-0.94045640366795724</v>
      </c>
      <c r="U273" s="72">
        <f t="shared" si="18"/>
        <v>-0.80901699437494734</v>
      </c>
      <c r="V273" s="72">
        <f t="shared" si="19"/>
        <v>-0.58778525229247325</v>
      </c>
    </row>
    <row r="274" spans="1:22">
      <c r="A274" s="62" t="s">
        <v>73</v>
      </c>
      <c r="B274" s="63">
        <v>42640</v>
      </c>
      <c r="C274" s="64">
        <v>21.8</v>
      </c>
      <c r="D274" s="64">
        <v>4.4000000000000004</v>
      </c>
      <c r="E274" s="64">
        <v>13.9</v>
      </c>
      <c r="F274" s="64">
        <v>0.2</v>
      </c>
      <c r="G274" s="65">
        <v>204</v>
      </c>
      <c r="H274" s="64">
        <v>2.2999999999999998</v>
      </c>
      <c r="I274" s="64">
        <v>9.3000000000000007</v>
      </c>
      <c r="J274" s="100">
        <v>0</v>
      </c>
      <c r="K274" s="66"/>
      <c r="L274" s="66"/>
      <c r="M274" s="66">
        <v>13</v>
      </c>
      <c r="N274" s="66">
        <v>0</v>
      </c>
      <c r="O274" s="66">
        <v>100</v>
      </c>
      <c r="R274" s="72">
        <f t="shared" si="16"/>
        <v>-0.93549427907433946</v>
      </c>
      <c r="S274" s="72">
        <f t="shared" si="17"/>
        <v>-2.1011545525779822</v>
      </c>
      <c r="U274" s="72">
        <f t="shared" si="18"/>
        <v>-0.40673664307579982</v>
      </c>
      <c r="V274" s="72">
        <f t="shared" si="19"/>
        <v>-0.91354545764260109</v>
      </c>
    </row>
    <row r="275" spans="1:22">
      <c r="A275" s="62" t="s">
        <v>74</v>
      </c>
      <c r="B275" s="63">
        <v>42641</v>
      </c>
      <c r="C275" s="64">
        <v>23.4</v>
      </c>
      <c r="D275" s="64">
        <v>13.9</v>
      </c>
      <c r="E275" s="64">
        <v>18.8</v>
      </c>
      <c r="F275" s="64">
        <v>12.6</v>
      </c>
      <c r="G275" s="65">
        <v>226</v>
      </c>
      <c r="H275" s="64">
        <v>5.5</v>
      </c>
      <c r="I275" s="64">
        <v>7.4</v>
      </c>
      <c r="J275" s="100">
        <v>0</v>
      </c>
      <c r="K275" s="66"/>
      <c r="L275" s="66"/>
      <c r="M275" s="66">
        <v>13</v>
      </c>
      <c r="N275" s="66">
        <v>0</v>
      </c>
      <c r="O275" s="66">
        <v>100</v>
      </c>
      <c r="R275" s="72">
        <f t="shared" si="16"/>
        <v>-3.9563689018625796</v>
      </c>
      <c r="S275" s="72">
        <f t="shared" si="17"/>
        <v>-3.8206210375244867</v>
      </c>
      <c r="U275" s="72">
        <f t="shared" si="18"/>
        <v>-0.71933980033865086</v>
      </c>
      <c r="V275" s="72">
        <f t="shared" si="19"/>
        <v>-0.69465837045899759</v>
      </c>
    </row>
    <row r="276" spans="1:22">
      <c r="A276" s="62" t="s">
        <v>75</v>
      </c>
      <c r="B276" s="63">
        <v>42642</v>
      </c>
      <c r="C276" s="64">
        <v>19.399999999999999</v>
      </c>
      <c r="D276" s="64">
        <v>13.3</v>
      </c>
      <c r="E276" s="64">
        <v>16.399999999999999</v>
      </c>
      <c r="F276" s="64">
        <v>12.4</v>
      </c>
      <c r="G276" s="65">
        <v>219</v>
      </c>
      <c r="H276" s="64">
        <v>6</v>
      </c>
      <c r="I276" s="64">
        <v>2</v>
      </c>
      <c r="J276" s="100">
        <v>1.9</v>
      </c>
      <c r="K276" s="66"/>
      <c r="L276" s="66"/>
      <c r="M276" s="66">
        <v>13</v>
      </c>
      <c r="N276" s="66">
        <v>0</v>
      </c>
      <c r="O276" s="66">
        <v>100</v>
      </c>
      <c r="R276" s="72">
        <f t="shared" si="16"/>
        <v>-3.7759223462990255</v>
      </c>
      <c r="S276" s="72">
        <f t="shared" si="17"/>
        <v>-4.6628757687418245</v>
      </c>
      <c r="U276" s="72">
        <f t="shared" si="18"/>
        <v>-0.62932039104983761</v>
      </c>
      <c r="V276" s="72">
        <f t="shared" si="19"/>
        <v>-0.77714596145697079</v>
      </c>
    </row>
    <row r="277" spans="1:22">
      <c r="A277" s="62" t="s">
        <v>76</v>
      </c>
      <c r="B277" s="63">
        <v>42643</v>
      </c>
      <c r="C277" s="64">
        <v>18.8</v>
      </c>
      <c r="D277" s="64">
        <v>10.8</v>
      </c>
      <c r="E277" s="64">
        <v>14.4</v>
      </c>
      <c r="F277" s="64">
        <v>8.4</v>
      </c>
      <c r="G277" s="65">
        <v>219</v>
      </c>
      <c r="H277" s="64">
        <v>3.8</v>
      </c>
      <c r="I277" s="64">
        <v>4.4000000000000004</v>
      </c>
      <c r="J277" s="100">
        <v>0</v>
      </c>
      <c r="K277" s="66"/>
      <c r="L277" s="66"/>
      <c r="M277" s="66">
        <v>13</v>
      </c>
      <c r="N277" s="66">
        <v>0</v>
      </c>
      <c r="O277" s="66">
        <v>100</v>
      </c>
      <c r="R277" s="72">
        <f t="shared" si="16"/>
        <v>-2.3914174859893826</v>
      </c>
      <c r="S277" s="72">
        <f t="shared" si="17"/>
        <v>-2.953154653536489</v>
      </c>
      <c r="U277" s="72">
        <f t="shared" si="18"/>
        <v>-0.62932039104983761</v>
      </c>
      <c r="V277" s="72">
        <f t="shared" si="19"/>
        <v>-0.77714596145697079</v>
      </c>
    </row>
    <row r="278" spans="1:22">
      <c r="A278" s="56" t="s">
        <v>77</v>
      </c>
      <c r="B278" s="58">
        <v>42644</v>
      </c>
      <c r="C278" s="59">
        <v>17.8</v>
      </c>
      <c r="D278" s="59">
        <v>9.5</v>
      </c>
      <c r="E278" s="59">
        <v>13.3</v>
      </c>
      <c r="F278" s="59">
        <v>8.1999999999999993</v>
      </c>
      <c r="G278" s="61">
        <v>195</v>
      </c>
      <c r="H278" s="59">
        <v>3</v>
      </c>
      <c r="I278" s="59">
        <v>3.4</v>
      </c>
      <c r="J278" s="59">
        <v>2.4</v>
      </c>
      <c r="M278">
        <v>13</v>
      </c>
      <c r="N278">
        <v>0</v>
      </c>
      <c r="O278">
        <v>-100</v>
      </c>
      <c r="R278" s="72">
        <f t="shared" si="16"/>
        <v>-0.77645713530756111</v>
      </c>
      <c r="S278" s="72">
        <f t="shared" si="17"/>
        <v>-2.897777478867205</v>
      </c>
      <c r="U278" s="72">
        <f t="shared" si="18"/>
        <v>-0.25881904510252035</v>
      </c>
      <c r="V278" s="72">
        <f t="shared" si="19"/>
        <v>-0.96592582628906842</v>
      </c>
    </row>
    <row r="279" spans="1:22">
      <c r="A279" s="56" t="s">
        <v>78</v>
      </c>
      <c r="B279" s="58">
        <v>42645</v>
      </c>
      <c r="C279" s="59">
        <v>16.100000000000001</v>
      </c>
      <c r="D279" s="59">
        <v>8.3000000000000007</v>
      </c>
      <c r="E279" s="59">
        <v>11.9</v>
      </c>
      <c r="F279" s="59">
        <v>6.8</v>
      </c>
      <c r="G279" s="61">
        <v>231</v>
      </c>
      <c r="H279" s="59">
        <v>4.5999999999999996</v>
      </c>
      <c r="I279" s="59">
        <v>2.8</v>
      </c>
      <c r="J279" s="59">
        <v>4.0999999999999996</v>
      </c>
      <c r="M279">
        <v>13</v>
      </c>
      <c r="N279">
        <v>0</v>
      </c>
      <c r="O279">
        <v>-100</v>
      </c>
      <c r="R279" s="72">
        <f t="shared" si="16"/>
        <v>-3.574871422702067</v>
      </c>
      <c r="S279" s="72">
        <f t="shared" si="17"/>
        <v>-2.8948737988292508</v>
      </c>
      <c r="U279" s="72">
        <f t="shared" si="18"/>
        <v>-0.77714596145697112</v>
      </c>
      <c r="V279" s="72">
        <f t="shared" si="19"/>
        <v>-0.62932039104983717</v>
      </c>
    </row>
    <row r="280" spans="1:22">
      <c r="A280" s="56" t="s">
        <v>72</v>
      </c>
      <c r="B280" s="58">
        <v>42646</v>
      </c>
      <c r="C280" s="59">
        <v>18.399999999999999</v>
      </c>
      <c r="D280" s="59">
        <v>9.1</v>
      </c>
      <c r="E280" s="59">
        <v>14.1</v>
      </c>
      <c r="F280" s="59">
        <v>6.3</v>
      </c>
      <c r="G280" s="61">
        <v>323</v>
      </c>
      <c r="H280" s="59">
        <v>3.2</v>
      </c>
      <c r="I280" s="59">
        <v>6.4</v>
      </c>
      <c r="J280" s="59">
        <v>0.8</v>
      </c>
      <c r="M280">
        <v>13</v>
      </c>
      <c r="N280">
        <v>0</v>
      </c>
      <c r="O280">
        <v>-100</v>
      </c>
      <c r="R280" s="72">
        <f t="shared" si="16"/>
        <v>-1.9258080740865546</v>
      </c>
      <c r="S280" s="72">
        <f t="shared" si="17"/>
        <v>2.5556336321513373</v>
      </c>
      <c r="U280" s="72">
        <f t="shared" si="18"/>
        <v>-0.60181502315204827</v>
      </c>
      <c r="V280" s="72">
        <f t="shared" si="19"/>
        <v>0.79863551004729283</v>
      </c>
    </row>
    <row r="281" spans="1:22">
      <c r="A281" s="56" t="s">
        <v>73</v>
      </c>
      <c r="B281" s="58">
        <v>42647</v>
      </c>
      <c r="C281" s="59">
        <v>16.899999999999999</v>
      </c>
      <c r="D281" s="59">
        <v>9.4</v>
      </c>
      <c r="E281" s="59">
        <v>12.9</v>
      </c>
      <c r="F281" s="59">
        <v>7.3</v>
      </c>
      <c r="G281" s="61">
        <v>66</v>
      </c>
      <c r="H281" s="59">
        <v>4.4000000000000004</v>
      </c>
      <c r="I281" s="59">
        <v>2</v>
      </c>
      <c r="J281" s="59">
        <v>0</v>
      </c>
      <c r="M281">
        <v>13</v>
      </c>
      <c r="N281">
        <v>0</v>
      </c>
      <c r="O281">
        <v>-100</v>
      </c>
      <c r="R281" s="72">
        <f t="shared" si="16"/>
        <v>4.0196000136274446</v>
      </c>
      <c r="S281" s="72">
        <f t="shared" si="17"/>
        <v>1.7896412295335211</v>
      </c>
      <c r="U281" s="72">
        <f t="shared" si="18"/>
        <v>0.91354545764260087</v>
      </c>
      <c r="V281" s="72">
        <f t="shared" si="19"/>
        <v>0.40673664307580021</v>
      </c>
    </row>
    <row r="282" spans="1:22">
      <c r="A282" s="56" t="s">
        <v>74</v>
      </c>
      <c r="B282" s="58">
        <v>42648</v>
      </c>
      <c r="C282" s="59">
        <v>14.6</v>
      </c>
      <c r="D282" s="59">
        <v>4.3</v>
      </c>
      <c r="E282" s="59">
        <v>9.8000000000000007</v>
      </c>
      <c r="F282" s="59">
        <v>2.4</v>
      </c>
      <c r="G282" s="61">
        <v>60</v>
      </c>
      <c r="H282" s="59">
        <v>5.3</v>
      </c>
      <c r="I282" s="59">
        <v>9.8000000000000007</v>
      </c>
      <c r="J282" s="59">
        <v>0</v>
      </c>
      <c r="M282">
        <v>13</v>
      </c>
      <c r="N282">
        <v>0</v>
      </c>
      <c r="O282">
        <v>-100</v>
      </c>
      <c r="R282" s="72">
        <f t="shared" si="16"/>
        <v>4.5899346400575247</v>
      </c>
      <c r="S282" s="72">
        <f t="shared" si="17"/>
        <v>2.6500000000000004</v>
      </c>
      <c r="U282" s="72">
        <f t="shared" si="18"/>
        <v>0.8660254037844386</v>
      </c>
      <c r="V282" s="72">
        <f t="shared" si="19"/>
        <v>0.50000000000000011</v>
      </c>
    </row>
    <row r="283" spans="1:22">
      <c r="A283" s="56" t="s">
        <v>75</v>
      </c>
      <c r="B283" s="58">
        <v>42649</v>
      </c>
      <c r="C283" s="59">
        <v>13</v>
      </c>
      <c r="D283" s="59">
        <v>2.9</v>
      </c>
      <c r="E283" s="59">
        <v>9.6</v>
      </c>
      <c r="F283" s="59">
        <v>1.2</v>
      </c>
      <c r="G283" s="61">
        <v>43</v>
      </c>
      <c r="H283" s="59">
        <v>4.7</v>
      </c>
      <c r="I283" s="59">
        <v>2.2000000000000002</v>
      </c>
      <c r="J283" s="59">
        <v>0</v>
      </c>
      <c r="M283">
        <v>13</v>
      </c>
      <c r="N283">
        <v>0</v>
      </c>
      <c r="O283">
        <v>-100</v>
      </c>
      <c r="R283" s="72">
        <f t="shared" si="16"/>
        <v>3.2053922922937428</v>
      </c>
      <c r="S283" s="72">
        <f t="shared" si="17"/>
        <v>3.437362397610102</v>
      </c>
      <c r="U283" s="72">
        <f t="shared" si="18"/>
        <v>0.68199836006249848</v>
      </c>
      <c r="V283" s="72">
        <f t="shared" si="19"/>
        <v>0.73135370161917057</v>
      </c>
    </row>
    <row r="284" spans="1:22">
      <c r="A284" s="56" t="s">
        <v>76</v>
      </c>
      <c r="B284" s="58">
        <v>42650</v>
      </c>
      <c r="C284" s="59">
        <v>14.7</v>
      </c>
      <c r="D284" s="59">
        <v>6.7</v>
      </c>
      <c r="E284" s="59">
        <v>11</v>
      </c>
      <c r="F284" s="59">
        <v>2.5</v>
      </c>
      <c r="G284" s="61">
        <v>41</v>
      </c>
      <c r="H284" s="59">
        <v>3.5</v>
      </c>
      <c r="I284" s="59">
        <v>2.7</v>
      </c>
      <c r="J284" s="59">
        <v>0</v>
      </c>
      <c r="M284">
        <v>13</v>
      </c>
      <c r="N284">
        <v>0</v>
      </c>
      <c r="O284">
        <v>-100</v>
      </c>
      <c r="R284" s="72">
        <f t="shared" si="16"/>
        <v>2.2962066014667752</v>
      </c>
      <c r="S284" s="72">
        <f t="shared" si="17"/>
        <v>2.6414835307797024</v>
      </c>
      <c r="U284" s="72">
        <f t="shared" si="18"/>
        <v>0.65605902899050716</v>
      </c>
      <c r="V284" s="72">
        <f t="shared" si="19"/>
        <v>0.75470958022277213</v>
      </c>
    </row>
    <row r="285" spans="1:22">
      <c r="A285" s="56" t="s">
        <v>77</v>
      </c>
      <c r="B285" s="58">
        <v>42651</v>
      </c>
      <c r="C285" s="59">
        <v>14.8</v>
      </c>
      <c r="D285" s="59">
        <v>6.7</v>
      </c>
      <c r="E285" s="59">
        <v>10.7</v>
      </c>
      <c r="F285" s="59">
        <v>3.9</v>
      </c>
      <c r="G285" s="61">
        <v>41</v>
      </c>
      <c r="H285" s="59">
        <v>2.6</v>
      </c>
      <c r="I285" s="59">
        <v>5.7</v>
      </c>
      <c r="J285" s="59">
        <v>0</v>
      </c>
      <c r="M285">
        <v>13</v>
      </c>
      <c r="N285">
        <v>0</v>
      </c>
      <c r="O285">
        <v>-100</v>
      </c>
      <c r="R285" s="72">
        <f t="shared" si="16"/>
        <v>1.7057534753753187</v>
      </c>
      <c r="S285" s="72">
        <f t="shared" si="17"/>
        <v>1.9622449085792075</v>
      </c>
      <c r="U285" s="72">
        <f t="shared" si="18"/>
        <v>0.65605902899050716</v>
      </c>
      <c r="V285" s="72">
        <f t="shared" si="19"/>
        <v>0.75470958022277213</v>
      </c>
    </row>
    <row r="286" spans="1:22">
      <c r="A286" s="56" t="s">
        <v>78</v>
      </c>
      <c r="B286" s="58">
        <v>42652</v>
      </c>
      <c r="C286" s="59">
        <v>14.5</v>
      </c>
      <c r="D286" s="59">
        <v>2.8</v>
      </c>
      <c r="E286" s="59">
        <v>8.9</v>
      </c>
      <c r="F286" s="59">
        <v>-1.5</v>
      </c>
      <c r="G286" s="61">
        <v>360</v>
      </c>
      <c r="H286" s="59">
        <v>1.6</v>
      </c>
      <c r="I286" s="59">
        <v>8.4</v>
      </c>
      <c r="J286" s="59">
        <v>0.3</v>
      </c>
      <c r="M286">
        <v>13</v>
      </c>
      <c r="N286">
        <v>0</v>
      </c>
      <c r="O286">
        <v>-100</v>
      </c>
      <c r="R286" s="72">
        <f t="shared" si="16"/>
        <v>-3.920475055707584E-16</v>
      </c>
      <c r="S286" s="72">
        <f t="shared" si="17"/>
        <v>1.6</v>
      </c>
      <c r="U286" s="72">
        <f t="shared" si="18"/>
        <v>-2.45029690981724E-16</v>
      </c>
      <c r="V286" s="72">
        <f t="shared" si="19"/>
        <v>1</v>
      </c>
    </row>
    <row r="287" spans="1:22">
      <c r="A287" s="56" t="s">
        <v>72</v>
      </c>
      <c r="B287" s="58">
        <v>42653</v>
      </c>
      <c r="C287" s="59">
        <v>14</v>
      </c>
      <c r="D287" s="59">
        <v>0.8</v>
      </c>
      <c r="E287" s="59">
        <v>6.8</v>
      </c>
      <c r="F287" s="59">
        <v>-3.9</v>
      </c>
      <c r="G287" s="61">
        <v>44</v>
      </c>
      <c r="H287" s="59">
        <v>1.8</v>
      </c>
      <c r="I287" s="59">
        <v>7.7</v>
      </c>
      <c r="J287" s="59">
        <v>0</v>
      </c>
      <c r="M287">
        <v>13</v>
      </c>
      <c r="N287">
        <v>0</v>
      </c>
      <c r="O287">
        <v>-100</v>
      </c>
      <c r="R287" s="72">
        <f t="shared" si="16"/>
        <v>1.2503850668261951</v>
      </c>
      <c r="S287" s="72">
        <f t="shared" si="17"/>
        <v>1.2948116406095722</v>
      </c>
      <c r="U287" s="72">
        <f t="shared" si="18"/>
        <v>0.69465837045899725</v>
      </c>
      <c r="V287" s="72">
        <f t="shared" si="19"/>
        <v>0.71933980033865119</v>
      </c>
    </row>
    <row r="288" spans="1:22">
      <c r="A288" s="56" t="s">
        <v>73</v>
      </c>
      <c r="B288" s="58">
        <v>42654</v>
      </c>
      <c r="C288" s="59">
        <v>13</v>
      </c>
      <c r="D288" s="59">
        <v>-0.4</v>
      </c>
      <c r="E288" s="59">
        <v>7.3</v>
      </c>
      <c r="F288" s="67">
        <v>-4.5</v>
      </c>
      <c r="G288" s="61">
        <v>12</v>
      </c>
      <c r="H288" s="59">
        <v>1.9</v>
      </c>
      <c r="I288" s="59">
        <v>3.4</v>
      </c>
      <c r="J288" s="59">
        <v>0</v>
      </c>
      <c r="M288">
        <v>13</v>
      </c>
      <c r="N288">
        <v>0</v>
      </c>
      <c r="O288">
        <v>-100</v>
      </c>
      <c r="R288" s="72">
        <f t="shared" si="16"/>
        <v>0.39503221255374266</v>
      </c>
      <c r="S288" s="72">
        <f t="shared" si="17"/>
        <v>1.8584804413942306</v>
      </c>
      <c r="U288" s="72">
        <f t="shared" si="18"/>
        <v>0.20791169081775931</v>
      </c>
      <c r="V288" s="72">
        <f t="shared" si="19"/>
        <v>0.97814760073380569</v>
      </c>
    </row>
    <row r="289" spans="1:22">
      <c r="A289" s="56" t="s">
        <v>74</v>
      </c>
      <c r="B289" s="58">
        <v>42655</v>
      </c>
      <c r="C289" s="59">
        <v>10</v>
      </c>
      <c r="D289" s="59">
        <v>7.6</v>
      </c>
      <c r="E289" s="59">
        <v>9</v>
      </c>
      <c r="F289" s="59">
        <v>6.3</v>
      </c>
      <c r="G289" s="61">
        <v>57</v>
      </c>
      <c r="H289" s="59">
        <v>4.5</v>
      </c>
      <c r="I289" s="59">
        <v>0</v>
      </c>
      <c r="J289" s="59">
        <v>1.1000000000000001</v>
      </c>
      <c r="M289">
        <v>13</v>
      </c>
      <c r="N289">
        <v>0</v>
      </c>
      <c r="O289">
        <v>-100</v>
      </c>
      <c r="R289" s="72">
        <f t="shared" si="16"/>
        <v>3.7740175557544076</v>
      </c>
      <c r="S289" s="72">
        <f t="shared" si="17"/>
        <v>2.4508756575676225</v>
      </c>
      <c r="U289" s="72">
        <f t="shared" si="18"/>
        <v>0.83867056794542394</v>
      </c>
      <c r="V289" s="72">
        <f t="shared" si="19"/>
        <v>0.5446390350150272</v>
      </c>
    </row>
    <row r="290" spans="1:22">
      <c r="A290" s="56" t="s">
        <v>75</v>
      </c>
      <c r="B290" s="58">
        <v>42656</v>
      </c>
      <c r="C290" s="59">
        <v>12.5</v>
      </c>
      <c r="D290" s="59">
        <v>6.8</v>
      </c>
      <c r="E290" s="59">
        <v>9.5</v>
      </c>
      <c r="F290" s="59">
        <v>5.7</v>
      </c>
      <c r="G290" s="61">
        <v>79</v>
      </c>
      <c r="H290" s="59">
        <v>5.2</v>
      </c>
      <c r="I290" s="59">
        <v>7.3</v>
      </c>
      <c r="J290" s="59">
        <v>0.1</v>
      </c>
      <c r="M290">
        <v>13</v>
      </c>
      <c r="N290">
        <v>0</v>
      </c>
      <c r="O290">
        <v>-100</v>
      </c>
      <c r="R290" s="72">
        <f t="shared" si="16"/>
        <v>5.1044613539278529</v>
      </c>
      <c r="S290" s="72">
        <f t="shared" si="17"/>
        <v>0.99220677595803364</v>
      </c>
      <c r="U290" s="72">
        <f t="shared" si="18"/>
        <v>0.98162718344766398</v>
      </c>
      <c r="V290" s="72">
        <f t="shared" si="19"/>
        <v>0.19080899537654492</v>
      </c>
    </row>
    <row r="291" spans="1:22">
      <c r="A291" s="56" t="s">
        <v>76</v>
      </c>
      <c r="B291" s="58">
        <v>42657</v>
      </c>
      <c r="C291" s="59">
        <v>13.2</v>
      </c>
      <c r="D291" s="59">
        <v>7.7</v>
      </c>
      <c r="E291" s="59">
        <v>10.5</v>
      </c>
      <c r="F291" s="59">
        <v>6.6</v>
      </c>
      <c r="G291" s="61">
        <v>81</v>
      </c>
      <c r="H291" s="59">
        <v>3.7</v>
      </c>
      <c r="I291" s="59">
        <v>4.0999999999999996</v>
      </c>
      <c r="J291" s="59">
        <v>4.7</v>
      </c>
      <c r="M291">
        <v>13</v>
      </c>
      <c r="N291">
        <v>0</v>
      </c>
      <c r="O291">
        <v>-100</v>
      </c>
      <c r="R291" s="72">
        <f t="shared" si="16"/>
        <v>3.6544468602020097</v>
      </c>
      <c r="S291" s="72">
        <f t="shared" si="17"/>
        <v>0.57880752064885443</v>
      </c>
      <c r="U291" s="72">
        <f t="shared" si="18"/>
        <v>0.98768834059513777</v>
      </c>
      <c r="V291" s="72">
        <f t="shared" si="19"/>
        <v>0.15643446504023092</v>
      </c>
    </row>
    <row r="292" spans="1:22">
      <c r="A292" s="56" t="s">
        <v>77</v>
      </c>
      <c r="B292" s="58">
        <v>42658</v>
      </c>
      <c r="C292" s="59">
        <v>15.6</v>
      </c>
      <c r="D292" s="59">
        <v>9.1999999999999993</v>
      </c>
      <c r="E292" s="59">
        <v>11.5</v>
      </c>
      <c r="F292" s="59">
        <v>7</v>
      </c>
      <c r="G292" s="61">
        <v>186</v>
      </c>
      <c r="H292" s="59">
        <v>3.5</v>
      </c>
      <c r="I292" s="59">
        <v>4</v>
      </c>
      <c r="J292" s="59">
        <v>5.2</v>
      </c>
      <c r="M292">
        <v>13</v>
      </c>
      <c r="N292">
        <v>0</v>
      </c>
      <c r="O292">
        <v>-100</v>
      </c>
      <c r="R292" s="72">
        <f t="shared" si="16"/>
        <v>-0.36584962143678568</v>
      </c>
      <c r="S292" s="72">
        <f t="shared" si="17"/>
        <v>-3.4808266337889568</v>
      </c>
      <c r="U292" s="72">
        <f t="shared" si="18"/>
        <v>-0.10452846326765305</v>
      </c>
      <c r="V292" s="72">
        <f t="shared" si="19"/>
        <v>-0.9945218953682734</v>
      </c>
    </row>
    <row r="293" spans="1:22">
      <c r="A293" s="56" t="s">
        <v>78</v>
      </c>
      <c r="B293" s="58">
        <v>42659</v>
      </c>
      <c r="C293" s="59">
        <v>20.100000000000001</v>
      </c>
      <c r="D293" s="59">
        <v>7.9</v>
      </c>
      <c r="E293" s="59">
        <v>13.4</v>
      </c>
      <c r="F293" s="59">
        <v>6</v>
      </c>
      <c r="G293" s="61">
        <v>135</v>
      </c>
      <c r="H293" s="59">
        <v>2.8</v>
      </c>
      <c r="I293" s="59">
        <v>9.4</v>
      </c>
      <c r="J293" s="59">
        <v>0</v>
      </c>
      <c r="M293">
        <v>13</v>
      </c>
      <c r="N293">
        <v>0</v>
      </c>
      <c r="O293">
        <v>-100</v>
      </c>
      <c r="R293" s="72">
        <f t="shared" si="16"/>
        <v>1.9798989873223332</v>
      </c>
      <c r="S293" s="72">
        <f t="shared" si="17"/>
        <v>-1.9798989873223327</v>
      </c>
      <c r="U293" s="72">
        <f t="shared" si="18"/>
        <v>0.70710678118654757</v>
      </c>
      <c r="V293" s="72">
        <f t="shared" si="19"/>
        <v>-0.70710678118654746</v>
      </c>
    </row>
    <row r="294" spans="1:22">
      <c r="A294" s="56" t="s">
        <v>72</v>
      </c>
      <c r="B294" s="58">
        <v>42660</v>
      </c>
      <c r="C294" s="59">
        <v>16.399999999999999</v>
      </c>
      <c r="D294" s="59">
        <v>6.8</v>
      </c>
      <c r="E294" s="59">
        <v>11.2</v>
      </c>
      <c r="F294" s="59">
        <v>1.6</v>
      </c>
      <c r="G294" s="61">
        <v>206</v>
      </c>
      <c r="H294" s="59">
        <v>2.4</v>
      </c>
      <c r="I294" s="59">
        <v>3.9</v>
      </c>
      <c r="J294" s="59">
        <v>0</v>
      </c>
      <c r="M294">
        <v>13</v>
      </c>
      <c r="N294">
        <v>0</v>
      </c>
      <c r="O294">
        <v>-100</v>
      </c>
      <c r="R294" s="72">
        <f t="shared" si="16"/>
        <v>-1.052090752293785</v>
      </c>
      <c r="S294" s="72">
        <f t="shared" si="17"/>
        <v>-2.157105711118001</v>
      </c>
      <c r="U294" s="72">
        <f t="shared" si="18"/>
        <v>-0.43837114678907707</v>
      </c>
      <c r="V294" s="72">
        <f t="shared" si="19"/>
        <v>-0.89879404629916715</v>
      </c>
    </row>
    <row r="295" spans="1:22">
      <c r="A295" s="56" t="s">
        <v>73</v>
      </c>
      <c r="B295" s="58">
        <v>42661</v>
      </c>
      <c r="C295" s="59">
        <v>13.6</v>
      </c>
      <c r="D295" s="59">
        <v>7</v>
      </c>
      <c r="E295" s="59">
        <v>10.199999999999999</v>
      </c>
      <c r="F295" s="59">
        <v>5</v>
      </c>
      <c r="G295" s="61">
        <v>213</v>
      </c>
      <c r="H295" s="59">
        <v>4.4000000000000004</v>
      </c>
      <c r="I295" s="59">
        <v>2.2999999999999998</v>
      </c>
      <c r="J295" s="59">
        <v>8.1</v>
      </c>
      <c r="M295">
        <v>13</v>
      </c>
      <c r="N295">
        <v>0</v>
      </c>
      <c r="O295">
        <v>-100</v>
      </c>
      <c r="R295" s="72">
        <f t="shared" si="16"/>
        <v>-2.3964117540661194</v>
      </c>
      <c r="S295" s="72">
        <f t="shared" si="17"/>
        <v>-3.6901504989598659</v>
      </c>
      <c r="U295" s="72">
        <f t="shared" si="18"/>
        <v>-0.54463903501502708</v>
      </c>
      <c r="V295" s="72">
        <f t="shared" si="19"/>
        <v>-0.83867056794542405</v>
      </c>
    </row>
    <row r="296" spans="1:22">
      <c r="A296" s="56" t="s">
        <v>74</v>
      </c>
      <c r="B296" s="58">
        <v>42662</v>
      </c>
      <c r="C296" s="59">
        <v>11.6</v>
      </c>
      <c r="D296" s="59">
        <v>3</v>
      </c>
      <c r="E296" s="59">
        <v>8</v>
      </c>
      <c r="F296" s="59">
        <v>0</v>
      </c>
      <c r="G296" s="61">
        <v>249</v>
      </c>
      <c r="H296" s="59">
        <v>4.5999999999999996</v>
      </c>
      <c r="I296" s="59">
        <v>2.2999999999999998</v>
      </c>
      <c r="J296" s="59">
        <v>6.6</v>
      </c>
      <c r="M296">
        <v>13</v>
      </c>
      <c r="N296">
        <v>0</v>
      </c>
      <c r="O296">
        <v>-100</v>
      </c>
      <c r="R296" s="72">
        <f t="shared" si="16"/>
        <v>-4.2944699618871276</v>
      </c>
      <c r="S296" s="72">
        <f t="shared" si="17"/>
        <v>-1.6484925679083831</v>
      </c>
      <c r="U296" s="72">
        <f t="shared" si="18"/>
        <v>-0.93358042649720163</v>
      </c>
      <c r="V296" s="72">
        <f t="shared" si="19"/>
        <v>-0.35836794954530071</v>
      </c>
    </row>
    <row r="297" spans="1:22">
      <c r="A297" s="56" t="s">
        <v>75</v>
      </c>
      <c r="B297" s="58">
        <v>42663</v>
      </c>
      <c r="C297" s="59">
        <v>12.5</v>
      </c>
      <c r="D297" s="59">
        <v>5.2</v>
      </c>
      <c r="E297" s="59">
        <v>9</v>
      </c>
      <c r="F297" s="59">
        <v>2.1</v>
      </c>
      <c r="G297" s="61">
        <v>319</v>
      </c>
      <c r="H297" s="59">
        <v>3.4</v>
      </c>
      <c r="I297" s="59">
        <v>0</v>
      </c>
      <c r="J297" s="59">
        <v>0.7</v>
      </c>
      <c r="M297">
        <v>13</v>
      </c>
      <c r="N297">
        <v>0</v>
      </c>
      <c r="O297">
        <v>-100</v>
      </c>
      <c r="R297" s="72">
        <f t="shared" si="16"/>
        <v>-2.2306006985677249</v>
      </c>
      <c r="S297" s="72">
        <f t="shared" si="17"/>
        <v>2.5660125727574243</v>
      </c>
      <c r="U297" s="72">
        <f t="shared" si="18"/>
        <v>-0.65605902899050739</v>
      </c>
      <c r="V297" s="72">
        <f t="shared" si="19"/>
        <v>0.7547095802227719</v>
      </c>
    </row>
    <row r="298" spans="1:22">
      <c r="A298" s="56" t="s">
        <v>76</v>
      </c>
      <c r="B298" s="58">
        <v>42664</v>
      </c>
      <c r="C298" s="59">
        <v>11.4</v>
      </c>
      <c r="D298" s="59">
        <v>6.4</v>
      </c>
      <c r="E298" s="59">
        <v>8.1999999999999993</v>
      </c>
      <c r="F298" s="59">
        <v>4.4000000000000004</v>
      </c>
      <c r="G298" s="61">
        <v>292</v>
      </c>
      <c r="H298" s="59">
        <v>2.5</v>
      </c>
      <c r="I298" s="59">
        <v>5.2</v>
      </c>
      <c r="J298" s="59">
        <v>0.6</v>
      </c>
      <c r="M298">
        <v>13</v>
      </c>
      <c r="N298">
        <v>0</v>
      </c>
      <c r="O298">
        <v>-100</v>
      </c>
      <c r="R298" s="72">
        <f t="shared" si="16"/>
        <v>-2.3179596364169686</v>
      </c>
      <c r="S298" s="72">
        <f t="shared" si="17"/>
        <v>0.9365164835397799</v>
      </c>
      <c r="U298" s="72">
        <f t="shared" si="18"/>
        <v>-0.92718385456678742</v>
      </c>
      <c r="V298" s="72">
        <f t="shared" si="19"/>
        <v>0.37460659341591196</v>
      </c>
    </row>
    <row r="299" spans="1:22">
      <c r="A299" s="56" t="s">
        <v>77</v>
      </c>
      <c r="B299" s="58">
        <v>42665</v>
      </c>
      <c r="C299" s="59">
        <v>10.199999999999999</v>
      </c>
      <c r="D299" s="59">
        <v>-0.7</v>
      </c>
      <c r="E299" s="59">
        <v>6.1</v>
      </c>
      <c r="F299" s="59">
        <v>-5</v>
      </c>
      <c r="G299" s="61">
        <v>7</v>
      </c>
      <c r="H299" s="59">
        <v>1.7</v>
      </c>
      <c r="I299" s="59">
        <v>2.2999999999999998</v>
      </c>
      <c r="J299" s="59">
        <v>0</v>
      </c>
      <c r="M299">
        <v>13</v>
      </c>
      <c r="N299">
        <v>0</v>
      </c>
      <c r="O299">
        <v>-100</v>
      </c>
      <c r="R299" s="72">
        <f t="shared" si="16"/>
        <v>0.20717788378875071</v>
      </c>
      <c r="S299" s="72">
        <f t="shared" si="17"/>
        <v>1.6873284577902474</v>
      </c>
      <c r="U299" s="72">
        <f t="shared" si="18"/>
        <v>0.12186934340514748</v>
      </c>
      <c r="V299" s="72">
        <f t="shared" si="19"/>
        <v>0.99254615164132198</v>
      </c>
    </row>
    <row r="300" spans="1:22">
      <c r="A300" s="56" t="s">
        <v>78</v>
      </c>
      <c r="B300" s="58">
        <v>42666</v>
      </c>
      <c r="C300" s="59">
        <v>6.1</v>
      </c>
      <c r="D300" s="59">
        <v>-1.8</v>
      </c>
      <c r="E300" s="59">
        <v>3.5</v>
      </c>
      <c r="F300" s="59">
        <v>-5</v>
      </c>
      <c r="G300" s="61">
        <v>73</v>
      </c>
      <c r="H300" s="59">
        <v>1.8</v>
      </c>
      <c r="I300" s="59">
        <v>0.1</v>
      </c>
      <c r="J300" s="59">
        <v>0.1</v>
      </c>
      <c r="M300">
        <v>13</v>
      </c>
      <c r="N300">
        <v>0</v>
      </c>
      <c r="O300">
        <v>-100</v>
      </c>
      <c r="R300" s="72">
        <f t="shared" si="16"/>
        <v>1.7213485607334638</v>
      </c>
      <c r="S300" s="72">
        <f t="shared" si="17"/>
        <v>0.52626906850092625</v>
      </c>
      <c r="U300" s="72">
        <f t="shared" si="18"/>
        <v>0.95630475596303544</v>
      </c>
      <c r="V300" s="72">
        <f t="shared" si="19"/>
        <v>0.29237170472273677</v>
      </c>
    </row>
    <row r="301" spans="1:22">
      <c r="A301" s="56" t="s">
        <v>72</v>
      </c>
      <c r="B301" s="58">
        <v>42667</v>
      </c>
      <c r="C301" s="59">
        <v>9.4</v>
      </c>
      <c r="D301" s="59">
        <v>5.4</v>
      </c>
      <c r="E301" s="59">
        <v>7.9</v>
      </c>
      <c r="F301" s="59">
        <v>4.5999999999999996</v>
      </c>
      <c r="G301" s="61">
        <v>51</v>
      </c>
      <c r="H301" s="59">
        <v>2.4</v>
      </c>
      <c r="I301" s="59">
        <v>0</v>
      </c>
      <c r="J301" s="59">
        <v>0</v>
      </c>
      <c r="M301">
        <v>13</v>
      </c>
      <c r="N301">
        <v>0</v>
      </c>
      <c r="O301">
        <v>-100</v>
      </c>
      <c r="R301" s="72">
        <f t="shared" si="16"/>
        <v>1.8651503074967297</v>
      </c>
      <c r="S301" s="72">
        <f t="shared" si="17"/>
        <v>1.51036893851961</v>
      </c>
      <c r="U301" s="72">
        <f t="shared" si="18"/>
        <v>0.77714596145697079</v>
      </c>
      <c r="V301" s="72">
        <f t="shared" si="19"/>
        <v>0.6293203910498375</v>
      </c>
    </row>
    <row r="302" spans="1:22">
      <c r="A302" s="56" t="s">
        <v>73</v>
      </c>
      <c r="B302" s="58">
        <v>42668</v>
      </c>
      <c r="C302" s="59">
        <v>9.9</v>
      </c>
      <c r="D302" s="59">
        <v>8.1</v>
      </c>
      <c r="E302" s="59">
        <v>8.9</v>
      </c>
      <c r="F302" s="59">
        <v>7.5</v>
      </c>
      <c r="G302" s="61">
        <v>320</v>
      </c>
      <c r="H302" s="59">
        <v>1.3</v>
      </c>
      <c r="I302" s="59">
        <v>0</v>
      </c>
      <c r="J302" s="59">
        <v>0</v>
      </c>
      <c r="M302">
        <v>13</v>
      </c>
      <c r="N302">
        <v>0</v>
      </c>
      <c r="O302">
        <v>-100</v>
      </c>
      <c r="R302" s="72">
        <f t="shared" si="16"/>
        <v>-0.83562389259250147</v>
      </c>
      <c r="S302" s="72">
        <f t="shared" si="17"/>
        <v>0.99585777605467118</v>
      </c>
      <c r="U302" s="72">
        <f t="shared" si="18"/>
        <v>-0.64278760968653958</v>
      </c>
      <c r="V302" s="72">
        <f t="shared" si="19"/>
        <v>0.76604444311897779</v>
      </c>
    </row>
    <row r="303" spans="1:22">
      <c r="A303" s="56" t="s">
        <v>74</v>
      </c>
      <c r="B303" s="58">
        <v>42669</v>
      </c>
      <c r="C303" s="59">
        <v>13.1</v>
      </c>
      <c r="D303" s="59">
        <v>4.7</v>
      </c>
      <c r="E303" s="59">
        <v>9.1</v>
      </c>
      <c r="F303" s="59">
        <v>2.2999999999999998</v>
      </c>
      <c r="G303" s="61">
        <v>210</v>
      </c>
      <c r="H303" s="59">
        <v>1.6</v>
      </c>
      <c r="I303" s="59">
        <v>5.8</v>
      </c>
      <c r="J303" s="59">
        <v>0</v>
      </c>
      <c r="M303">
        <v>13</v>
      </c>
      <c r="N303">
        <v>0</v>
      </c>
      <c r="O303">
        <v>-100</v>
      </c>
      <c r="R303" s="72">
        <f t="shared" si="16"/>
        <v>-0.80000000000000027</v>
      </c>
      <c r="S303" s="72">
        <f t="shared" si="17"/>
        <v>-1.3856406460551018</v>
      </c>
      <c r="U303" s="72">
        <f t="shared" si="18"/>
        <v>-0.50000000000000011</v>
      </c>
      <c r="V303" s="72">
        <f t="shared" si="19"/>
        <v>-0.8660254037844386</v>
      </c>
    </row>
    <row r="304" spans="1:22">
      <c r="A304" s="56" t="s">
        <v>75</v>
      </c>
      <c r="B304" s="58">
        <v>42670</v>
      </c>
      <c r="C304" s="59">
        <v>13.7</v>
      </c>
      <c r="D304" s="59">
        <v>6.9</v>
      </c>
      <c r="E304" s="59">
        <v>11</v>
      </c>
      <c r="F304" s="59">
        <v>4.5</v>
      </c>
      <c r="G304" s="61">
        <v>219</v>
      </c>
      <c r="H304" s="59">
        <v>3.8</v>
      </c>
      <c r="I304" s="59">
        <v>0.5</v>
      </c>
      <c r="J304" s="59">
        <v>0</v>
      </c>
      <c r="M304">
        <v>13</v>
      </c>
      <c r="N304">
        <v>0</v>
      </c>
      <c r="O304">
        <v>-100</v>
      </c>
      <c r="R304" s="72">
        <f t="shared" si="16"/>
        <v>-2.3914174859893826</v>
      </c>
      <c r="S304" s="72">
        <f t="shared" si="17"/>
        <v>-2.953154653536489</v>
      </c>
      <c r="U304" s="72">
        <f t="shared" si="18"/>
        <v>-0.62932039104983761</v>
      </c>
      <c r="V304" s="72">
        <f t="shared" si="19"/>
        <v>-0.77714596145697079</v>
      </c>
    </row>
    <row r="305" spans="1:22">
      <c r="A305" s="56" t="s">
        <v>76</v>
      </c>
      <c r="B305" s="58">
        <v>42671</v>
      </c>
      <c r="C305" s="59">
        <v>13.6</v>
      </c>
      <c r="D305" s="59">
        <v>11.6</v>
      </c>
      <c r="E305" s="59">
        <v>12.7</v>
      </c>
      <c r="F305" s="59">
        <v>10.8</v>
      </c>
      <c r="G305" s="61">
        <v>236</v>
      </c>
      <c r="H305" s="59">
        <v>4.0999999999999996</v>
      </c>
      <c r="I305" s="59">
        <v>0</v>
      </c>
      <c r="J305" s="59">
        <v>0.1</v>
      </c>
      <c r="M305">
        <v>13</v>
      </c>
      <c r="N305">
        <v>0</v>
      </c>
      <c r="O305">
        <v>-100</v>
      </c>
      <c r="R305" s="72">
        <f t="shared" si="16"/>
        <v>-3.3990540474756696</v>
      </c>
      <c r="S305" s="72">
        <f t="shared" si="17"/>
        <v>-2.2926909042300636</v>
      </c>
      <c r="U305" s="72">
        <f t="shared" si="18"/>
        <v>-0.8290375725550414</v>
      </c>
      <c r="V305" s="72">
        <f t="shared" si="19"/>
        <v>-0.55919290347074724</v>
      </c>
    </row>
    <row r="306" spans="1:22">
      <c r="A306" s="56" t="s">
        <v>77</v>
      </c>
      <c r="B306" s="58">
        <v>42672</v>
      </c>
      <c r="C306" s="59">
        <v>15.7</v>
      </c>
      <c r="D306" s="59">
        <v>5</v>
      </c>
      <c r="E306" s="59">
        <v>10.9</v>
      </c>
      <c r="F306" s="59">
        <v>1.3</v>
      </c>
      <c r="G306" s="61">
        <v>306</v>
      </c>
      <c r="H306" s="59">
        <v>1.3</v>
      </c>
      <c r="I306" s="59">
        <v>5.2</v>
      </c>
      <c r="J306" s="59">
        <v>0</v>
      </c>
      <c r="M306">
        <v>13</v>
      </c>
      <c r="N306">
        <v>0</v>
      </c>
      <c r="O306">
        <v>-100</v>
      </c>
      <c r="R306" s="72">
        <f t="shared" si="16"/>
        <v>-1.0517220926874318</v>
      </c>
      <c r="S306" s="72">
        <f t="shared" si="17"/>
        <v>0.76412082798021486</v>
      </c>
      <c r="U306" s="72">
        <f t="shared" si="18"/>
        <v>-0.80901699437494756</v>
      </c>
      <c r="V306" s="72">
        <f t="shared" si="19"/>
        <v>0.58778525229247292</v>
      </c>
    </row>
    <row r="307" spans="1:22">
      <c r="A307" s="56" t="s">
        <v>78</v>
      </c>
      <c r="B307" s="58">
        <v>42673</v>
      </c>
      <c r="C307" s="59">
        <v>15.9</v>
      </c>
      <c r="D307" s="59">
        <v>4.5</v>
      </c>
      <c r="E307" s="59">
        <v>9.4</v>
      </c>
      <c r="F307" s="59">
        <v>1.7</v>
      </c>
      <c r="G307" s="61">
        <v>84</v>
      </c>
      <c r="H307" s="59">
        <v>1.1000000000000001</v>
      </c>
      <c r="I307" s="59">
        <v>7.8</v>
      </c>
      <c r="J307" s="59">
        <v>0</v>
      </c>
      <c r="M307">
        <v>13</v>
      </c>
      <c r="N307">
        <v>0</v>
      </c>
      <c r="O307">
        <v>-100</v>
      </c>
      <c r="R307" s="72">
        <f t="shared" si="16"/>
        <v>1.0939740849051007</v>
      </c>
      <c r="S307" s="72">
        <f t="shared" si="17"/>
        <v>0.11498130959441881</v>
      </c>
      <c r="U307" s="72">
        <f t="shared" si="18"/>
        <v>0.99452189536827329</v>
      </c>
      <c r="V307" s="72">
        <f t="shared" si="19"/>
        <v>0.10452846326765346</v>
      </c>
    </row>
    <row r="308" spans="1:22">
      <c r="A308" s="56" t="s">
        <v>72</v>
      </c>
      <c r="B308" s="58">
        <v>42674</v>
      </c>
      <c r="C308" s="59">
        <v>16.2</v>
      </c>
      <c r="D308" s="59">
        <v>3.1</v>
      </c>
      <c r="E308" s="59">
        <v>8.6999999999999993</v>
      </c>
      <c r="F308" s="59">
        <v>0.7</v>
      </c>
      <c r="G308" s="61">
        <v>81</v>
      </c>
      <c r="H308" s="59">
        <v>1.1000000000000001</v>
      </c>
      <c r="I308" s="59">
        <v>8</v>
      </c>
      <c r="J308" s="59">
        <v>0</v>
      </c>
      <c r="M308">
        <v>13</v>
      </c>
      <c r="N308">
        <v>0</v>
      </c>
      <c r="O308">
        <v>-100</v>
      </c>
      <c r="R308" s="72">
        <f t="shared" si="16"/>
        <v>1.0864571746546516</v>
      </c>
      <c r="S308" s="72">
        <f t="shared" si="17"/>
        <v>0.17207791154425403</v>
      </c>
      <c r="U308" s="72">
        <f t="shared" si="18"/>
        <v>0.98768834059513777</v>
      </c>
      <c r="V308" s="72">
        <f t="shared" si="19"/>
        <v>0.15643446504023092</v>
      </c>
    </row>
    <row r="309" spans="1:22">
      <c r="A309" s="56" t="s">
        <v>73</v>
      </c>
      <c r="B309" s="58">
        <v>42675</v>
      </c>
      <c r="C309" s="59">
        <v>14.3</v>
      </c>
      <c r="D309" s="59">
        <v>2.7</v>
      </c>
      <c r="E309" s="59">
        <v>8.5</v>
      </c>
      <c r="F309" s="59">
        <v>-0.2</v>
      </c>
      <c r="G309" s="61">
        <v>297</v>
      </c>
      <c r="H309" s="59">
        <v>2</v>
      </c>
      <c r="I309" s="59">
        <v>3.3</v>
      </c>
      <c r="J309" s="59">
        <v>0</v>
      </c>
      <c r="M309">
        <v>13</v>
      </c>
      <c r="N309">
        <v>0</v>
      </c>
      <c r="O309">
        <v>-100</v>
      </c>
      <c r="R309" s="72">
        <f t="shared" si="16"/>
        <v>-1.7820130483767358</v>
      </c>
      <c r="S309" s="72">
        <f t="shared" si="17"/>
        <v>0.90798099947909328</v>
      </c>
      <c r="U309" s="72">
        <f t="shared" si="18"/>
        <v>-0.8910065241883679</v>
      </c>
      <c r="V309" s="72">
        <f t="shared" si="19"/>
        <v>0.45399049973954664</v>
      </c>
    </row>
    <row r="310" spans="1:22">
      <c r="A310" s="56" t="s">
        <v>74</v>
      </c>
      <c r="B310" s="58">
        <v>42676</v>
      </c>
      <c r="C310" s="59">
        <v>11.7</v>
      </c>
      <c r="D310" s="59">
        <v>3.4</v>
      </c>
      <c r="E310" s="59">
        <v>7.2</v>
      </c>
      <c r="F310" s="59">
        <v>0.5</v>
      </c>
      <c r="G310" s="61">
        <v>259</v>
      </c>
      <c r="H310" s="59">
        <v>3</v>
      </c>
      <c r="I310" s="59">
        <v>5.2</v>
      </c>
      <c r="J310" s="59">
        <v>5.3</v>
      </c>
      <c r="M310">
        <v>13</v>
      </c>
      <c r="N310">
        <v>0</v>
      </c>
      <c r="O310">
        <v>-100</v>
      </c>
      <c r="R310" s="72">
        <f t="shared" si="16"/>
        <v>-2.9448815503429917</v>
      </c>
      <c r="S310" s="72">
        <f t="shared" si="17"/>
        <v>-0.57242698612963638</v>
      </c>
      <c r="U310" s="72">
        <f t="shared" si="18"/>
        <v>-0.98162718344766386</v>
      </c>
      <c r="V310" s="72">
        <f t="shared" si="19"/>
        <v>-0.19080899537654547</v>
      </c>
    </row>
    <row r="311" spans="1:22">
      <c r="A311" s="56" t="s">
        <v>75</v>
      </c>
      <c r="B311" s="58">
        <v>42677</v>
      </c>
      <c r="C311" s="59">
        <v>10.7</v>
      </c>
      <c r="D311" s="59">
        <v>2.4</v>
      </c>
      <c r="E311" s="59">
        <v>6.5</v>
      </c>
      <c r="F311" s="59">
        <v>-0.3</v>
      </c>
      <c r="G311" s="61">
        <v>199</v>
      </c>
      <c r="H311" s="59">
        <v>2.5</v>
      </c>
      <c r="I311" s="59">
        <v>5</v>
      </c>
      <c r="J311" s="59">
        <v>0.1</v>
      </c>
      <c r="M311">
        <v>13</v>
      </c>
      <c r="N311">
        <v>0</v>
      </c>
      <c r="O311">
        <v>-100</v>
      </c>
      <c r="R311" s="72">
        <f t="shared" si="16"/>
        <v>-0.81392038614289186</v>
      </c>
      <c r="S311" s="72">
        <f t="shared" si="17"/>
        <v>-2.3637964389982917</v>
      </c>
      <c r="U311" s="72">
        <f t="shared" si="18"/>
        <v>-0.32556815445715676</v>
      </c>
      <c r="V311" s="72">
        <f t="shared" si="19"/>
        <v>-0.94551857559931674</v>
      </c>
    </row>
    <row r="312" spans="1:22">
      <c r="A312" s="56" t="s">
        <v>76</v>
      </c>
      <c r="B312" s="58">
        <v>42678</v>
      </c>
      <c r="C312" s="59">
        <v>10.5</v>
      </c>
      <c r="D312" s="59">
        <v>5.5</v>
      </c>
      <c r="E312" s="59">
        <v>7.3</v>
      </c>
      <c r="F312" s="59">
        <v>4.5</v>
      </c>
      <c r="G312" s="61">
        <v>187</v>
      </c>
      <c r="H312" s="59">
        <v>3.3</v>
      </c>
      <c r="I312" s="59">
        <v>4</v>
      </c>
      <c r="J312" s="59">
        <v>0.5</v>
      </c>
      <c r="M312">
        <v>13</v>
      </c>
      <c r="N312">
        <v>0</v>
      </c>
      <c r="O312">
        <v>-100</v>
      </c>
      <c r="R312" s="72">
        <f t="shared" si="16"/>
        <v>-0.40216883323698754</v>
      </c>
      <c r="S312" s="72">
        <f t="shared" si="17"/>
        <v>-3.2754023004163622</v>
      </c>
      <c r="U312" s="72">
        <f t="shared" si="18"/>
        <v>-0.12186934340514774</v>
      </c>
      <c r="V312" s="72">
        <f t="shared" si="19"/>
        <v>-0.99254615164132198</v>
      </c>
    </row>
    <row r="313" spans="1:22">
      <c r="A313" s="56" t="s">
        <v>77</v>
      </c>
      <c r="B313" s="58">
        <v>42679</v>
      </c>
      <c r="C313" s="59">
        <v>11.1</v>
      </c>
      <c r="D313" s="59">
        <v>3.8</v>
      </c>
      <c r="E313" s="59">
        <v>7.3</v>
      </c>
      <c r="F313" s="59">
        <v>2.5</v>
      </c>
      <c r="G313" s="61">
        <v>235</v>
      </c>
      <c r="H313" s="59">
        <v>4.2</v>
      </c>
      <c r="I313" s="59">
        <v>2.1</v>
      </c>
      <c r="J313" s="59">
        <v>1.4</v>
      </c>
      <c r="M313">
        <v>13</v>
      </c>
      <c r="N313">
        <v>0</v>
      </c>
      <c r="O313">
        <v>-100</v>
      </c>
      <c r="R313" s="72">
        <f t="shared" si="16"/>
        <v>-3.440438586013765</v>
      </c>
      <c r="S313" s="72">
        <f t="shared" si="17"/>
        <v>-2.4090210326743948</v>
      </c>
      <c r="U313" s="72">
        <f t="shared" si="18"/>
        <v>-0.81915204428899158</v>
      </c>
      <c r="V313" s="72">
        <f t="shared" si="19"/>
        <v>-0.57357643635104638</v>
      </c>
    </row>
    <row r="314" spans="1:22">
      <c r="A314" s="56" t="s">
        <v>78</v>
      </c>
      <c r="B314" s="58">
        <v>42680</v>
      </c>
      <c r="C314" s="59">
        <v>7.6</v>
      </c>
      <c r="D314" s="59">
        <v>3.8</v>
      </c>
      <c r="E314" s="59">
        <v>5.5</v>
      </c>
      <c r="F314" s="59">
        <v>2.5</v>
      </c>
      <c r="G314" s="61">
        <v>229</v>
      </c>
      <c r="H314" s="59">
        <v>5.4</v>
      </c>
      <c r="I314" s="59">
        <v>1.7</v>
      </c>
      <c r="J314" s="59">
        <v>0.8</v>
      </c>
      <c r="M314">
        <v>13</v>
      </c>
      <c r="N314">
        <v>0</v>
      </c>
      <c r="O314">
        <v>-100</v>
      </c>
      <c r="R314" s="72">
        <f t="shared" si="16"/>
        <v>-4.0754317332029677</v>
      </c>
      <c r="S314" s="72">
        <f t="shared" si="17"/>
        <v>-3.5427187565487412</v>
      </c>
      <c r="U314" s="72">
        <f t="shared" si="18"/>
        <v>-0.75470958022277168</v>
      </c>
      <c r="V314" s="72">
        <f t="shared" si="19"/>
        <v>-0.65605902899050761</v>
      </c>
    </row>
    <row r="315" spans="1:22">
      <c r="A315" s="56" t="s">
        <v>72</v>
      </c>
      <c r="B315" s="58">
        <v>42681</v>
      </c>
      <c r="C315" s="59">
        <v>6.4</v>
      </c>
      <c r="D315" s="59">
        <v>3.7</v>
      </c>
      <c r="E315" s="59">
        <v>4.9000000000000004</v>
      </c>
      <c r="F315" s="59">
        <v>3</v>
      </c>
      <c r="G315" s="61">
        <v>356</v>
      </c>
      <c r="H315" s="59">
        <v>2.4</v>
      </c>
      <c r="I315" s="59">
        <v>0</v>
      </c>
      <c r="J315" s="59">
        <v>1</v>
      </c>
      <c r="M315">
        <v>13</v>
      </c>
      <c r="N315">
        <v>0</v>
      </c>
      <c r="O315">
        <v>-100</v>
      </c>
      <c r="R315" s="72">
        <f t="shared" si="16"/>
        <v>-0.16741553698589942</v>
      </c>
      <c r="S315" s="72">
        <f t="shared" si="17"/>
        <v>2.3941537206235783</v>
      </c>
      <c r="U315" s="72">
        <f t="shared" si="18"/>
        <v>-6.9756473744124761E-2</v>
      </c>
      <c r="V315" s="72">
        <f t="shared" si="19"/>
        <v>0.99756405025982431</v>
      </c>
    </row>
    <row r="316" spans="1:22">
      <c r="A316" s="56" t="s">
        <v>73</v>
      </c>
      <c r="B316" s="58">
        <v>42682</v>
      </c>
      <c r="C316" s="59">
        <v>6.1</v>
      </c>
      <c r="D316" s="59">
        <v>-0.8</v>
      </c>
      <c r="E316" s="59">
        <v>3.4</v>
      </c>
      <c r="F316" s="59">
        <v>-3.2</v>
      </c>
      <c r="G316" s="61">
        <v>210</v>
      </c>
      <c r="H316" s="59">
        <v>2.7</v>
      </c>
      <c r="I316" s="59">
        <v>6.2</v>
      </c>
      <c r="J316" s="59">
        <v>0.4</v>
      </c>
      <c r="M316">
        <v>13</v>
      </c>
      <c r="N316">
        <v>0</v>
      </c>
      <c r="O316">
        <v>-100</v>
      </c>
      <c r="R316" s="72">
        <f t="shared" si="16"/>
        <v>-1.3500000000000003</v>
      </c>
      <c r="S316" s="72">
        <f t="shared" si="17"/>
        <v>-2.3382685902179845</v>
      </c>
      <c r="U316" s="72">
        <f t="shared" si="18"/>
        <v>-0.50000000000000011</v>
      </c>
      <c r="V316" s="72">
        <f t="shared" si="19"/>
        <v>-0.8660254037844386</v>
      </c>
    </row>
    <row r="317" spans="1:22">
      <c r="A317" s="56" t="s">
        <v>74</v>
      </c>
      <c r="B317" s="58">
        <v>42683</v>
      </c>
      <c r="C317" s="59">
        <v>5.0999999999999996</v>
      </c>
      <c r="D317" s="59">
        <v>-0.3</v>
      </c>
      <c r="E317" s="59">
        <v>3.4</v>
      </c>
      <c r="F317" s="59">
        <v>-2</v>
      </c>
      <c r="G317" s="61">
        <v>137</v>
      </c>
      <c r="H317" s="59">
        <v>2.5</v>
      </c>
      <c r="I317" s="59">
        <v>0</v>
      </c>
      <c r="J317" s="59">
        <v>9.3000000000000007</v>
      </c>
      <c r="M317">
        <v>13</v>
      </c>
      <c r="N317">
        <v>0</v>
      </c>
      <c r="O317">
        <v>-100</v>
      </c>
      <c r="R317" s="72">
        <f t="shared" si="16"/>
        <v>1.7049959001562465</v>
      </c>
      <c r="S317" s="72">
        <f t="shared" si="17"/>
        <v>-1.828384254047926</v>
      </c>
      <c r="U317" s="72">
        <f t="shared" si="18"/>
        <v>0.68199836006249859</v>
      </c>
      <c r="V317" s="72">
        <f t="shared" si="19"/>
        <v>-0.73135370161917046</v>
      </c>
    </row>
    <row r="318" spans="1:22">
      <c r="A318" s="56" t="s">
        <v>75</v>
      </c>
      <c r="B318" s="58">
        <v>42684</v>
      </c>
      <c r="C318" s="59">
        <v>9</v>
      </c>
      <c r="D318" s="59">
        <v>3.1</v>
      </c>
      <c r="E318" s="59">
        <v>5.8</v>
      </c>
      <c r="F318" s="59">
        <v>1.1000000000000001</v>
      </c>
      <c r="G318" s="61">
        <v>229</v>
      </c>
      <c r="H318" s="59">
        <v>2.7</v>
      </c>
      <c r="I318" s="59">
        <v>1</v>
      </c>
      <c r="J318" s="59">
        <v>11.2</v>
      </c>
      <c r="M318">
        <v>13</v>
      </c>
      <c r="N318">
        <v>0</v>
      </c>
      <c r="O318">
        <v>-100</v>
      </c>
      <c r="R318" s="72">
        <f t="shared" si="16"/>
        <v>-2.0377158666014838</v>
      </c>
      <c r="S318" s="72">
        <f t="shared" si="17"/>
        <v>-1.7713593782743706</v>
      </c>
      <c r="U318" s="72">
        <f t="shared" si="18"/>
        <v>-0.75470958022277168</v>
      </c>
      <c r="V318" s="72">
        <f t="shared" si="19"/>
        <v>-0.65605902899050761</v>
      </c>
    </row>
    <row r="319" spans="1:22">
      <c r="A319" s="56" t="s">
        <v>76</v>
      </c>
      <c r="B319" s="58">
        <v>42685</v>
      </c>
      <c r="C319" s="59">
        <v>5.7</v>
      </c>
      <c r="D319" s="59">
        <v>-3.9</v>
      </c>
      <c r="E319" s="59">
        <v>2</v>
      </c>
      <c r="F319" s="59">
        <v>-7.5</v>
      </c>
      <c r="G319" s="61">
        <v>9</v>
      </c>
      <c r="H319" s="59">
        <v>3.3</v>
      </c>
      <c r="I319" s="59">
        <v>3.3</v>
      </c>
      <c r="J319" s="59">
        <v>0.3</v>
      </c>
      <c r="M319">
        <v>13</v>
      </c>
      <c r="N319">
        <v>0</v>
      </c>
      <c r="O319">
        <v>-100</v>
      </c>
      <c r="R319" s="72">
        <f t="shared" si="16"/>
        <v>0.51623373463276179</v>
      </c>
      <c r="S319" s="72">
        <f t="shared" si="17"/>
        <v>3.2593715239639547</v>
      </c>
      <c r="U319" s="72">
        <f t="shared" si="18"/>
        <v>0.15643446504023087</v>
      </c>
      <c r="V319" s="72">
        <f t="shared" si="19"/>
        <v>0.98768834059513777</v>
      </c>
    </row>
    <row r="320" spans="1:22">
      <c r="A320" s="56" t="s">
        <v>77</v>
      </c>
      <c r="B320" s="58">
        <v>42686</v>
      </c>
      <c r="C320" s="59">
        <v>5.3</v>
      </c>
      <c r="D320" s="59">
        <v>-4</v>
      </c>
      <c r="E320" s="59">
        <v>2.1</v>
      </c>
      <c r="F320" s="59">
        <v>-7.5</v>
      </c>
      <c r="G320" s="61">
        <v>133</v>
      </c>
      <c r="H320" s="59">
        <v>2.2999999999999998</v>
      </c>
      <c r="I320" s="59">
        <v>0</v>
      </c>
      <c r="J320" s="59">
        <v>0</v>
      </c>
      <c r="M320">
        <v>13</v>
      </c>
      <c r="N320">
        <v>0</v>
      </c>
      <c r="O320">
        <v>-100</v>
      </c>
      <c r="R320" s="72">
        <f t="shared" si="16"/>
        <v>1.6821135137240921</v>
      </c>
      <c r="S320" s="72">
        <f t="shared" si="17"/>
        <v>-1.5685962281437462</v>
      </c>
      <c r="U320" s="72">
        <f t="shared" si="18"/>
        <v>0.73135370161917057</v>
      </c>
      <c r="V320" s="72">
        <f t="shared" si="19"/>
        <v>-0.68199836006249837</v>
      </c>
    </row>
    <row r="321" spans="1:22">
      <c r="A321" s="56" t="s">
        <v>78</v>
      </c>
      <c r="B321" s="58">
        <v>42687</v>
      </c>
      <c r="C321" s="59">
        <v>4.9000000000000004</v>
      </c>
      <c r="D321" s="59">
        <v>2.8</v>
      </c>
      <c r="E321" s="59">
        <v>3.8</v>
      </c>
      <c r="F321" s="59">
        <v>1.1000000000000001</v>
      </c>
      <c r="G321" s="61">
        <v>106</v>
      </c>
      <c r="H321" s="59">
        <v>2</v>
      </c>
      <c r="I321" s="59">
        <v>0</v>
      </c>
      <c r="J321" s="59">
        <v>2.5</v>
      </c>
      <c r="M321">
        <v>13</v>
      </c>
      <c r="N321">
        <v>0</v>
      </c>
      <c r="O321">
        <v>-100</v>
      </c>
      <c r="R321" s="72">
        <f t="shared" si="16"/>
        <v>1.9225233918766378</v>
      </c>
      <c r="S321" s="72">
        <f t="shared" si="17"/>
        <v>-0.5512747116339981</v>
      </c>
      <c r="U321" s="72">
        <f t="shared" si="18"/>
        <v>0.96126169593831889</v>
      </c>
      <c r="V321" s="72">
        <f t="shared" si="19"/>
        <v>-0.27563735581699905</v>
      </c>
    </row>
    <row r="322" spans="1:22">
      <c r="A322" s="56" t="s">
        <v>72</v>
      </c>
      <c r="B322" s="58">
        <v>42688</v>
      </c>
      <c r="C322" s="59">
        <v>6</v>
      </c>
      <c r="D322" s="59">
        <v>-1.1000000000000001</v>
      </c>
      <c r="E322" s="59">
        <v>3.2</v>
      </c>
      <c r="F322" s="59">
        <v>-3.4</v>
      </c>
      <c r="G322" s="61">
        <v>181</v>
      </c>
      <c r="H322" s="59">
        <v>2.9</v>
      </c>
      <c r="I322" s="59">
        <v>0.2</v>
      </c>
      <c r="J322" s="59">
        <v>3.5</v>
      </c>
      <c r="M322">
        <v>13</v>
      </c>
      <c r="N322">
        <v>0</v>
      </c>
      <c r="O322">
        <v>-100</v>
      </c>
      <c r="R322" s="72">
        <f t="shared" si="16"/>
        <v>-5.0611978668121255E-2</v>
      </c>
      <c r="S322" s="72">
        <f t="shared" si="17"/>
        <v>-2.8995583159535347</v>
      </c>
      <c r="U322" s="72">
        <f t="shared" si="18"/>
        <v>-1.7452406437283192E-2</v>
      </c>
      <c r="V322" s="72">
        <f t="shared" si="19"/>
        <v>-0.99984769515639127</v>
      </c>
    </row>
    <row r="323" spans="1:22">
      <c r="A323" s="56" t="s">
        <v>73</v>
      </c>
      <c r="B323" s="58">
        <v>42689</v>
      </c>
      <c r="C323" s="59">
        <v>12.3</v>
      </c>
      <c r="D323" s="59">
        <v>5.9</v>
      </c>
      <c r="E323" s="59">
        <v>9.8000000000000007</v>
      </c>
      <c r="F323" s="59">
        <v>5.3</v>
      </c>
      <c r="G323" s="61">
        <v>224</v>
      </c>
      <c r="H323" s="59">
        <v>4.4000000000000004</v>
      </c>
      <c r="I323" s="59">
        <v>0.1</v>
      </c>
      <c r="J323" s="59">
        <v>3.7</v>
      </c>
      <c r="M323">
        <v>13</v>
      </c>
      <c r="N323">
        <v>0</v>
      </c>
      <c r="O323">
        <v>-100</v>
      </c>
      <c r="R323" s="72">
        <f t="shared" si="16"/>
        <v>-3.0564968300195887</v>
      </c>
      <c r="S323" s="72">
        <f t="shared" si="17"/>
        <v>-3.1650951214900651</v>
      </c>
      <c r="U323" s="72">
        <f t="shared" si="18"/>
        <v>-0.69465837045899737</v>
      </c>
      <c r="V323" s="72">
        <f t="shared" si="19"/>
        <v>-0.71933980033865108</v>
      </c>
    </row>
    <row r="324" spans="1:22">
      <c r="A324" s="56" t="s">
        <v>74</v>
      </c>
      <c r="B324" s="58">
        <v>42690</v>
      </c>
      <c r="C324" s="59">
        <v>13.9</v>
      </c>
      <c r="D324" s="59">
        <v>9.3000000000000007</v>
      </c>
      <c r="E324" s="59">
        <v>12.2</v>
      </c>
      <c r="F324" s="59">
        <v>8.6</v>
      </c>
      <c r="G324" s="61">
        <v>226</v>
      </c>
      <c r="H324" s="59">
        <v>5.5</v>
      </c>
      <c r="I324" s="59">
        <v>1.3</v>
      </c>
      <c r="J324" s="59">
        <v>16.5</v>
      </c>
      <c r="M324">
        <v>13</v>
      </c>
      <c r="N324">
        <v>0</v>
      </c>
      <c r="O324">
        <v>-100</v>
      </c>
      <c r="R324" s="72">
        <f t="shared" si="16"/>
        <v>-3.9563689018625796</v>
      </c>
      <c r="S324" s="72">
        <f t="shared" si="17"/>
        <v>-3.8206210375244867</v>
      </c>
      <c r="U324" s="72">
        <f t="shared" si="18"/>
        <v>-0.71933980033865086</v>
      </c>
      <c r="V324" s="72">
        <f t="shared" si="19"/>
        <v>-0.69465837045899759</v>
      </c>
    </row>
    <row r="325" spans="1:22">
      <c r="A325" s="56" t="s">
        <v>75</v>
      </c>
      <c r="B325" s="58">
        <v>42691</v>
      </c>
      <c r="C325" s="59">
        <v>11.8</v>
      </c>
      <c r="D325" s="59">
        <v>8.1999999999999993</v>
      </c>
      <c r="E325" s="59">
        <v>10</v>
      </c>
      <c r="F325" s="59">
        <v>7.3</v>
      </c>
      <c r="G325" s="61">
        <v>220</v>
      </c>
      <c r="H325" s="59">
        <v>6.2</v>
      </c>
      <c r="I325" s="59">
        <v>1.8</v>
      </c>
      <c r="J325" s="59">
        <v>12.6</v>
      </c>
      <c r="M325">
        <v>13</v>
      </c>
      <c r="N325">
        <v>0</v>
      </c>
      <c r="O325">
        <v>-100</v>
      </c>
      <c r="R325" s="72">
        <f t="shared" ref="R325:R369" si="20">H325*SIN(G325*PI()/180)</f>
        <v>-3.9852831800565434</v>
      </c>
      <c r="S325" s="72">
        <f t="shared" ref="S325:S369" si="21">H325*COS(G325*PI()/180)</f>
        <v>-4.7494755473376635</v>
      </c>
      <c r="U325" s="72">
        <f t="shared" ref="U325:U369" si="22">SIN(G325*PI()/180)</f>
        <v>-0.64278760968653925</v>
      </c>
      <c r="V325" s="72">
        <f t="shared" ref="V325:V369" si="23">COS(G325*PI()/180)</f>
        <v>-0.76604444311897801</v>
      </c>
    </row>
    <row r="326" spans="1:22">
      <c r="A326" s="56" t="s">
        <v>76</v>
      </c>
      <c r="B326" s="58">
        <v>42692</v>
      </c>
      <c r="C326" s="59">
        <v>8.3000000000000007</v>
      </c>
      <c r="D326" s="59">
        <v>3.3</v>
      </c>
      <c r="E326" s="59">
        <v>5.7</v>
      </c>
      <c r="F326" s="59">
        <v>2</v>
      </c>
      <c r="G326" s="61">
        <v>214</v>
      </c>
      <c r="H326" s="59">
        <v>5.6</v>
      </c>
      <c r="I326" s="59">
        <v>3</v>
      </c>
      <c r="J326" s="59">
        <v>12</v>
      </c>
      <c r="M326">
        <v>13</v>
      </c>
      <c r="N326">
        <v>0</v>
      </c>
      <c r="O326">
        <v>-100</v>
      </c>
      <c r="R326" s="72">
        <f t="shared" si="20"/>
        <v>-3.1314802594361812</v>
      </c>
      <c r="S326" s="72">
        <f t="shared" si="21"/>
        <v>-4.6426104063082336</v>
      </c>
      <c r="U326" s="72">
        <f t="shared" si="22"/>
        <v>-0.55919290347074668</v>
      </c>
      <c r="V326" s="72">
        <f t="shared" si="23"/>
        <v>-0.82903757255504185</v>
      </c>
    </row>
    <row r="327" spans="1:22">
      <c r="A327" s="56" t="s">
        <v>77</v>
      </c>
      <c r="B327" s="58">
        <v>42693</v>
      </c>
      <c r="C327" s="59">
        <v>8.6</v>
      </c>
      <c r="D327" s="59">
        <v>3.5</v>
      </c>
      <c r="E327" s="59">
        <v>6</v>
      </c>
      <c r="F327" s="59">
        <v>1.7</v>
      </c>
      <c r="G327" s="61">
        <v>199</v>
      </c>
      <c r="H327" s="59">
        <v>5.3</v>
      </c>
      <c r="I327" s="59">
        <v>3.5</v>
      </c>
      <c r="J327" s="59">
        <v>0.2</v>
      </c>
      <c r="M327">
        <v>13</v>
      </c>
      <c r="N327">
        <v>0</v>
      </c>
      <c r="O327">
        <v>-100</v>
      </c>
      <c r="R327" s="72">
        <f t="shared" si="20"/>
        <v>-1.7255112186229307</v>
      </c>
      <c r="S327" s="72">
        <f t="shared" si="21"/>
        <v>-5.0112484506763781</v>
      </c>
      <c r="U327" s="72">
        <f t="shared" si="22"/>
        <v>-0.32556815445715676</v>
      </c>
      <c r="V327" s="72">
        <f t="shared" si="23"/>
        <v>-0.94551857559931674</v>
      </c>
    </row>
    <row r="328" spans="1:22">
      <c r="A328" s="56" t="s">
        <v>78</v>
      </c>
      <c r="B328" s="58">
        <v>42694</v>
      </c>
      <c r="C328" s="59">
        <v>13.5</v>
      </c>
      <c r="D328" s="59">
        <v>5.5</v>
      </c>
      <c r="E328" s="59">
        <v>9.9</v>
      </c>
      <c r="F328" s="59">
        <v>3.9</v>
      </c>
      <c r="G328" s="61">
        <v>191</v>
      </c>
      <c r="H328" s="59">
        <v>7.4</v>
      </c>
      <c r="I328" s="59">
        <v>1</v>
      </c>
      <c r="J328" s="59">
        <v>5.3</v>
      </c>
      <c r="M328">
        <v>13</v>
      </c>
      <c r="N328">
        <v>0</v>
      </c>
      <c r="O328">
        <v>-100</v>
      </c>
      <c r="R328" s="72">
        <f t="shared" si="20"/>
        <v>-1.411986565786431</v>
      </c>
      <c r="S328" s="72">
        <f t="shared" si="21"/>
        <v>-7.2640411575127137</v>
      </c>
      <c r="U328" s="72">
        <f t="shared" si="22"/>
        <v>-0.19080899537654472</v>
      </c>
      <c r="V328" s="72">
        <f t="shared" si="23"/>
        <v>-0.98162718344766398</v>
      </c>
    </row>
    <row r="329" spans="1:22">
      <c r="A329" s="56" t="s">
        <v>72</v>
      </c>
      <c r="B329" s="58">
        <v>42695</v>
      </c>
      <c r="C329" s="59">
        <v>15</v>
      </c>
      <c r="D329" s="59">
        <v>10.3</v>
      </c>
      <c r="E329" s="59">
        <v>12.6</v>
      </c>
      <c r="F329" s="59">
        <v>9.4</v>
      </c>
      <c r="G329" s="61">
        <v>158</v>
      </c>
      <c r="H329" s="59">
        <v>4.8</v>
      </c>
      <c r="I329" s="59">
        <v>0</v>
      </c>
      <c r="J329" s="59">
        <v>2.9</v>
      </c>
      <c r="M329">
        <v>13</v>
      </c>
      <c r="N329">
        <v>0</v>
      </c>
      <c r="O329">
        <v>-100</v>
      </c>
      <c r="R329" s="72">
        <f t="shared" si="20"/>
        <v>1.7981116483963786</v>
      </c>
      <c r="S329" s="72">
        <f t="shared" si="21"/>
        <v>-4.4504825019205789</v>
      </c>
      <c r="U329" s="72">
        <f t="shared" si="22"/>
        <v>0.37460659341591224</v>
      </c>
      <c r="V329" s="72">
        <f t="shared" si="23"/>
        <v>-0.92718385456678731</v>
      </c>
    </row>
    <row r="330" spans="1:22">
      <c r="A330" s="56" t="s">
        <v>73</v>
      </c>
      <c r="B330" s="58">
        <v>42696</v>
      </c>
      <c r="C330" s="59">
        <v>13.5</v>
      </c>
      <c r="D330" s="59">
        <v>6.1</v>
      </c>
      <c r="E330" s="59">
        <v>10.8</v>
      </c>
      <c r="F330" s="59">
        <v>2.7</v>
      </c>
      <c r="G330" s="61">
        <v>184</v>
      </c>
      <c r="H330" s="59">
        <v>4.3</v>
      </c>
      <c r="I330" s="59">
        <v>3.5</v>
      </c>
      <c r="J330" s="59">
        <v>0</v>
      </c>
      <c r="M330">
        <v>13</v>
      </c>
      <c r="N330">
        <v>0</v>
      </c>
      <c r="O330">
        <v>-100</v>
      </c>
      <c r="R330" s="72">
        <f t="shared" si="20"/>
        <v>-0.29995283709973675</v>
      </c>
      <c r="S330" s="72">
        <f t="shared" si="21"/>
        <v>-4.289525416117244</v>
      </c>
      <c r="U330" s="72">
        <f t="shared" si="22"/>
        <v>-6.9756473744124831E-2</v>
      </c>
      <c r="V330" s="72">
        <f t="shared" si="23"/>
        <v>-0.99756405025982431</v>
      </c>
    </row>
    <row r="331" spans="1:22">
      <c r="A331" s="56" t="s">
        <v>74</v>
      </c>
      <c r="B331" s="58">
        <v>42697</v>
      </c>
      <c r="C331" s="59">
        <v>12.1</v>
      </c>
      <c r="D331" s="59">
        <v>4.5</v>
      </c>
      <c r="E331" s="59">
        <v>8.9</v>
      </c>
      <c r="F331" s="59">
        <v>2</v>
      </c>
      <c r="G331" s="61">
        <v>40</v>
      </c>
      <c r="H331" s="59">
        <v>2.8</v>
      </c>
      <c r="I331" s="59">
        <v>0.8</v>
      </c>
      <c r="J331" s="59">
        <v>0</v>
      </c>
      <c r="M331">
        <v>13</v>
      </c>
      <c r="N331">
        <v>0</v>
      </c>
      <c r="O331">
        <v>-100</v>
      </c>
      <c r="R331" s="72">
        <f t="shared" si="20"/>
        <v>1.7998053071223097</v>
      </c>
      <c r="S331" s="72">
        <f t="shared" si="21"/>
        <v>2.1449244407331385</v>
      </c>
      <c r="U331" s="72">
        <f t="shared" si="22"/>
        <v>0.64278760968653925</v>
      </c>
      <c r="V331" s="72">
        <f t="shared" si="23"/>
        <v>0.76604444311897801</v>
      </c>
    </row>
    <row r="332" spans="1:22">
      <c r="A332" s="56" t="s">
        <v>75</v>
      </c>
      <c r="B332" s="58">
        <v>42698</v>
      </c>
      <c r="C332" s="59">
        <v>9.9</v>
      </c>
      <c r="D332" s="59">
        <v>4.4000000000000004</v>
      </c>
      <c r="E332" s="59">
        <v>7.8</v>
      </c>
      <c r="F332" s="59">
        <v>3.3</v>
      </c>
      <c r="G332" s="61">
        <v>45</v>
      </c>
      <c r="H332" s="59">
        <v>6.7</v>
      </c>
      <c r="I332" s="59">
        <v>3.6</v>
      </c>
      <c r="J332" s="59">
        <v>0</v>
      </c>
      <c r="M332">
        <v>13</v>
      </c>
      <c r="N332">
        <v>0</v>
      </c>
      <c r="O332">
        <v>-100</v>
      </c>
      <c r="R332" s="72">
        <f t="shared" si="20"/>
        <v>4.7376154339498679</v>
      </c>
      <c r="S332" s="72">
        <f t="shared" si="21"/>
        <v>4.7376154339498688</v>
      </c>
      <c r="U332" s="72">
        <f t="shared" si="22"/>
        <v>0.70710678118654746</v>
      </c>
      <c r="V332" s="72">
        <f t="shared" si="23"/>
        <v>0.70710678118654757</v>
      </c>
    </row>
    <row r="333" spans="1:22">
      <c r="A333" s="56" t="s">
        <v>76</v>
      </c>
      <c r="B333" s="58">
        <v>42699</v>
      </c>
      <c r="C333" s="59">
        <v>8.1999999999999993</v>
      </c>
      <c r="D333" s="59">
        <v>-0.3</v>
      </c>
      <c r="E333" s="59">
        <v>4.0999999999999996</v>
      </c>
      <c r="F333" s="59">
        <v>-1.9</v>
      </c>
      <c r="G333" s="61">
        <v>55</v>
      </c>
      <c r="H333" s="59">
        <v>5</v>
      </c>
      <c r="I333" s="59">
        <v>7.3</v>
      </c>
      <c r="J333" s="59">
        <v>0</v>
      </c>
      <c r="M333">
        <v>13</v>
      </c>
      <c r="N333">
        <v>0</v>
      </c>
      <c r="O333">
        <v>-100</v>
      </c>
      <c r="R333" s="72">
        <f t="shared" si="20"/>
        <v>4.0957602214449587</v>
      </c>
      <c r="S333" s="72">
        <f t="shared" si="21"/>
        <v>2.8678821817552307</v>
      </c>
      <c r="U333" s="72">
        <f t="shared" si="22"/>
        <v>0.8191520442889918</v>
      </c>
      <c r="V333" s="72">
        <f t="shared" si="23"/>
        <v>0.57357643635104616</v>
      </c>
    </row>
    <row r="334" spans="1:22">
      <c r="A334" s="56" t="s">
        <v>77</v>
      </c>
      <c r="B334" s="58">
        <v>42700</v>
      </c>
      <c r="C334" s="59">
        <v>6.1</v>
      </c>
      <c r="D334" s="59">
        <v>-3.2</v>
      </c>
      <c r="E334" s="59">
        <v>1.3</v>
      </c>
      <c r="F334" s="59">
        <v>-5.9</v>
      </c>
      <c r="G334" s="61">
        <v>34</v>
      </c>
      <c r="H334" s="59">
        <v>1.6</v>
      </c>
      <c r="I334" s="59">
        <v>4.3</v>
      </c>
      <c r="J334" s="59">
        <v>0</v>
      </c>
      <c r="M334">
        <v>13</v>
      </c>
      <c r="N334">
        <v>0</v>
      </c>
      <c r="O334">
        <v>-100</v>
      </c>
      <c r="R334" s="72">
        <f t="shared" si="20"/>
        <v>0.89470864555319507</v>
      </c>
      <c r="S334" s="72">
        <f t="shared" si="21"/>
        <v>1.3264601160880667</v>
      </c>
      <c r="U334" s="72">
        <f t="shared" si="22"/>
        <v>0.5591929034707469</v>
      </c>
      <c r="V334" s="72">
        <f t="shared" si="23"/>
        <v>0.82903757255504162</v>
      </c>
    </row>
    <row r="335" spans="1:22">
      <c r="A335" s="56" t="s">
        <v>78</v>
      </c>
      <c r="B335" s="58">
        <v>42701</v>
      </c>
      <c r="C335" s="59">
        <v>9.8000000000000007</v>
      </c>
      <c r="D335" s="59">
        <v>-0.2</v>
      </c>
      <c r="E335" s="59">
        <v>4.9000000000000004</v>
      </c>
      <c r="F335" s="59">
        <v>-2.7</v>
      </c>
      <c r="G335" s="61">
        <v>351</v>
      </c>
      <c r="H335" s="59">
        <v>2.6</v>
      </c>
      <c r="I335" s="59">
        <v>3.4</v>
      </c>
      <c r="J335" s="59">
        <v>0</v>
      </c>
      <c r="M335">
        <v>13</v>
      </c>
      <c r="N335">
        <v>0</v>
      </c>
      <c r="O335">
        <v>-100</v>
      </c>
      <c r="R335" s="72">
        <f t="shared" si="20"/>
        <v>-0.40672960910460093</v>
      </c>
      <c r="S335" s="72">
        <f t="shared" si="21"/>
        <v>2.5679896855473578</v>
      </c>
      <c r="U335" s="72">
        <f t="shared" si="22"/>
        <v>-0.15643446504023112</v>
      </c>
      <c r="V335" s="72">
        <f t="shared" si="23"/>
        <v>0.98768834059513766</v>
      </c>
    </row>
    <row r="336" spans="1:22">
      <c r="A336" s="56" t="s">
        <v>72</v>
      </c>
      <c r="B336" s="58">
        <v>42702</v>
      </c>
      <c r="C336" s="59">
        <v>4.5999999999999996</v>
      </c>
      <c r="D336" s="59">
        <v>-3</v>
      </c>
      <c r="E336" s="59">
        <v>0.7</v>
      </c>
      <c r="F336" s="59">
        <v>-6.3</v>
      </c>
      <c r="G336" s="61">
        <v>55</v>
      </c>
      <c r="H336" s="59">
        <v>3.7</v>
      </c>
      <c r="I336" s="59">
        <v>7.3</v>
      </c>
      <c r="J336" s="59">
        <v>0</v>
      </c>
      <c r="M336">
        <v>13</v>
      </c>
      <c r="N336">
        <v>0</v>
      </c>
      <c r="O336">
        <v>-100</v>
      </c>
      <c r="R336" s="72">
        <f t="shared" si="20"/>
        <v>3.0308625638692699</v>
      </c>
      <c r="S336" s="72">
        <f t="shared" si="21"/>
        <v>2.1222328144988709</v>
      </c>
      <c r="U336" s="72">
        <f t="shared" si="22"/>
        <v>0.8191520442889918</v>
      </c>
      <c r="V336" s="72">
        <f t="shared" si="23"/>
        <v>0.57357643635104616</v>
      </c>
    </row>
    <row r="337" spans="1:22">
      <c r="A337" s="56" t="s">
        <v>73</v>
      </c>
      <c r="B337" s="58">
        <v>42703</v>
      </c>
      <c r="C337" s="59">
        <v>4.2</v>
      </c>
      <c r="D337" s="59">
        <v>-7.1</v>
      </c>
      <c r="E337" s="59">
        <v>-2.2999999999999998</v>
      </c>
      <c r="F337" s="59">
        <v>-11.6</v>
      </c>
      <c r="G337" s="61">
        <v>74</v>
      </c>
      <c r="H337" s="59">
        <v>1.7</v>
      </c>
      <c r="I337" s="59">
        <v>7.1</v>
      </c>
      <c r="J337" s="59">
        <v>0</v>
      </c>
      <c r="M337">
        <v>13</v>
      </c>
      <c r="N337">
        <v>0</v>
      </c>
      <c r="O337">
        <v>-100</v>
      </c>
      <c r="R337" s="72">
        <f t="shared" si="20"/>
        <v>1.6341448830951422</v>
      </c>
      <c r="S337" s="72">
        <f t="shared" si="21"/>
        <v>0.46858350488889855</v>
      </c>
      <c r="U337" s="72">
        <f t="shared" si="22"/>
        <v>0.96126169593831889</v>
      </c>
      <c r="V337" s="72">
        <f t="shared" si="23"/>
        <v>0.27563735581699916</v>
      </c>
    </row>
    <row r="338" spans="1:22">
      <c r="A338" s="56" t="s">
        <v>74</v>
      </c>
      <c r="B338" s="58">
        <v>42704</v>
      </c>
      <c r="C338" s="59">
        <v>5.2</v>
      </c>
      <c r="D338" s="59">
        <v>-8.4</v>
      </c>
      <c r="E338" s="59">
        <v>-0.5</v>
      </c>
      <c r="F338" s="59">
        <v>-12.3</v>
      </c>
      <c r="G338" s="61">
        <v>225</v>
      </c>
      <c r="H338" s="59">
        <v>3.3</v>
      </c>
      <c r="I338" s="59">
        <v>6.9</v>
      </c>
      <c r="J338" s="59">
        <v>0</v>
      </c>
      <c r="M338">
        <v>13</v>
      </c>
      <c r="N338">
        <v>0</v>
      </c>
      <c r="O338">
        <v>-100</v>
      </c>
      <c r="R338" s="72">
        <f t="shared" si="20"/>
        <v>-2.3334523779156067</v>
      </c>
      <c r="S338" s="72">
        <f t="shared" si="21"/>
        <v>-2.3334523779156071</v>
      </c>
      <c r="U338" s="72">
        <f t="shared" si="22"/>
        <v>-0.70710678118654746</v>
      </c>
      <c r="V338" s="72">
        <f t="shared" si="23"/>
        <v>-0.70710678118654768</v>
      </c>
    </row>
    <row r="339" spans="1:22">
      <c r="A339" s="56" t="s">
        <v>75</v>
      </c>
      <c r="B339" s="58">
        <v>42705</v>
      </c>
      <c r="C339" s="59">
        <v>7.6</v>
      </c>
      <c r="D339" s="59">
        <v>2.9</v>
      </c>
      <c r="E339" s="59">
        <v>5.2</v>
      </c>
      <c r="F339" s="59">
        <v>2.2000000000000002</v>
      </c>
      <c r="G339" s="61">
        <v>236</v>
      </c>
      <c r="H339" s="59">
        <v>4.2</v>
      </c>
      <c r="I339" s="59">
        <v>0</v>
      </c>
      <c r="J339" s="59">
        <v>0</v>
      </c>
      <c r="M339">
        <v>13</v>
      </c>
      <c r="N339">
        <v>0</v>
      </c>
      <c r="O339">
        <v>-100</v>
      </c>
      <c r="R339" s="72">
        <f t="shared" si="20"/>
        <v>-3.4819578047311741</v>
      </c>
      <c r="S339" s="72">
        <f t="shared" si="21"/>
        <v>-2.3486101945771387</v>
      </c>
      <c r="U339" s="72">
        <f t="shared" si="22"/>
        <v>-0.8290375725550414</v>
      </c>
      <c r="V339" s="72">
        <f t="shared" si="23"/>
        <v>-0.55919290347074724</v>
      </c>
    </row>
    <row r="340" spans="1:22">
      <c r="A340" s="56" t="s">
        <v>76</v>
      </c>
      <c r="B340" s="58">
        <v>42706</v>
      </c>
      <c r="C340" s="59">
        <v>9.9</v>
      </c>
      <c r="D340" s="59">
        <v>-0.4</v>
      </c>
      <c r="E340" s="59">
        <v>6.3</v>
      </c>
      <c r="F340" s="59">
        <v>-3.4</v>
      </c>
      <c r="G340" s="61">
        <v>313</v>
      </c>
      <c r="H340" s="59">
        <v>2.4</v>
      </c>
      <c r="I340" s="59">
        <v>0.7</v>
      </c>
      <c r="J340" s="59">
        <v>0.8</v>
      </c>
      <c r="M340">
        <v>13</v>
      </c>
      <c r="N340">
        <v>0</v>
      </c>
      <c r="O340">
        <v>-100</v>
      </c>
      <c r="R340" s="72">
        <f t="shared" si="20"/>
        <v>-1.7552488838860103</v>
      </c>
      <c r="S340" s="72">
        <f t="shared" si="21"/>
        <v>1.6367960641499952</v>
      </c>
      <c r="U340" s="72">
        <f t="shared" si="22"/>
        <v>-0.73135370161917101</v>
      </c>
      <c r="V340" s="72">
        <f t="shared" si="23"/>
        <v>0.68199836006249803</v>
      </c>
    </row>
    <row r="341" spans="1:22">
      <c r="A341" s="56" t="s">
        <v>77</v>
      </c>
      <c r="B341" s="58">
        <v>42707</v>
      </c>
      <c r="C341" s="59">
        <v>6.3</v>
      </c>
      <c r="D341" s="59">
        <v>-5.2</v>
      </c>
      <c r="E341" s="59">
        <v>-0.5</v>
      </c>
      <c r="F341" s="59">
        <v>-9.8000000000000007</v>
      </c>
      <c r="G341" s="61">
        <v>45</v>
      </c>
      <c r="H341" s="59">
        <v>0.9</v>
      </c>
      <c r="I341" s="59">
        <v>7</v>
      </c>
      <c r="J341" s="59">
        <v>0</v>
      </c>
      <c r="M341">
        <v>13</v>
      </c>
      <c r="N341">
        <v>0</v>
      </c>
      <c r="O341">
        <v>-100</v>
      </c>
      <c r="R341" s="72">
        <f t="shared" si="20"/>
        <v>0.63639610306789274</v>
      </c>
      <c r="S341" s="72">
        <f t="shared" si="21"/>
        <v>0.63639610306789285</v>
      </c>
      <c r="U341" s="72">
        <f t="shared" si="22"/>
        <v>0.70710678118654746</v>
      </c>
      <c r="V341" s="72">
        <f t="shared" si="23"/>
        <v>0.70710678118654757</v>
      </c>
    </row>
    <row r="342" spans="1:22">
      <c r="A342" s="56" t="s">
        <v>78</v>
      </c>
      <c r="B342" s="58">
        <v>42708</v>
      </c>
      <c r="C342" s="59">
        <v>4.0999999999999996</v>
      </c>
      <c r="D342" s="59">
        <v>-5</v>
      </c>
      <c r="E342" s="59">
        <v>0.4</v>
      </c>
      <c r="F342" s="59">
        <v>-8.3000000000000007</v>
      </c>
      <c r="G342" s="61">
        <v>89</v>
      </c>
      <c r="H342" s="59">
        <v>3</v>
      </c>
      <c r="I342" s="59">
        <v>7</v>
      </c>
      <c r="J342" s="59">
        <v>0</v>
      </c>
      <c r="M342">
        <v>13</v>
      </c>
      <c r="N342">
        <v>0</v>
      </c>
      <c r="O342">
        <v>-100</v>
      </c>
      <c r="R342" s="72">
        <f t="shared" si="20"/>
        <v>2.999543085469174</v>
      </c>
      <c r="S342" s="72">
        <f t="shared" si="21"/>
        <v>5.2357219311850126E-2</v>
      </c>
      <c r="U342" s="72">
        <f t="shared" si="22"/>
        <v>0.99984769515639127</v>
      </c>
      <c r="V342" s="72">
        <f t="shared" si="23"/>
        <v>1.7452406437283376E-2</v>
      </c>
    </row>
    <row r="343" spans="1:22">
      <c r="A343" s="56" t="s">
        <v>72</v>
      </c>
      <c r="B343" s="58">
        <v>42709</v>
      </c>
      <c r="C343" s="59">
        <v>5.7</v>
      </c>
      <c r="D343" s="59">
        <v>-4.7</v>
      </c>
      <c r="E343" s="59">
        <v>-0.8</v>
      </c>
      <c r="F343" s="59">
        <v>-9.1999999999999993</v>
      </c>
      <c r="G343" s="61">
        <v>118</v>
      </c>
      <c r="H343" s="59">
        <v>1.1000000000000001</v>
      </c>
      <c r="I343" s="59">
        <v>7</v>
      </c>
      <c r="J343" s="59">
        <v>0</v>
      </c>
      <c r="M343">
        <v>13</v>
      </c>
      <c r="N343">
        <v>0</v>
      </c>
      <c r="O343">
        <v>-100</v>
      </c>
      <c r="R343" s="72">
        <f t="shared" si="20"/>
        <v>0.97124235214481991</v>
      </c>
      <c r="S343" s="72">
        <f t="shared" si="21"/>
        <v>-0.51641871906447967</v>
      </c>
      <c r="U343" s="72">
        <f t="shared" si="22"/>
        <v>0.8829475928589271</v>
      </c>
      <c r="V343" s="72">
        <f t="shared" si="23"/>
        <v>-0.46947156278589053</v>
      </c>
    </row>
    <row r="344" spans="1:22">
      <c r="A344" s="56" t="s">
        <v>73</v>
      </c>
      <c r="B344" s="58">
        <v>42710</v>
      </c>
      <c r="C344" s="59">
        <v>7.7</v>
      </c>
      <c r="D344" s="59">
        <v>-5.8</v>
      </c>
      <c r="E344" s="59">
        <v>0.5</v>
      </c>
      <c r="F344" s="59">
        <v>-9.3000000000000007</v>
      </c>
      <c r="G344" s="61">
        <v>144</v>
      </c>
      <c r="H344" s="59">
        <v>1.4</v>
      </c>
      <c r="I344" s="59">
        <v>7</v>
      </c>
      <c r="J344" s="59">
        <v>0</v>
      </c>
      <c r="M344">
        <v>13</v>
      </c>
      <c r="N344">
        <v>0</v>
      </c>
      <c r="O344">
        <v>-100</v>
      </c>
      <c r="R344" s="72">
        <f t="shared" si="20"/>
        <v>0.8228993532094625</v>
      </c>
      <c r="S344" s="72">
        <f t="shared" si="21"/>
        <v>-1.1326237921249263</v>
      </c>
      <c r="U344" s="72">
        <f t="shared" si="22"/>
        <v>0.58778525229247325</v>
      </c>
      <c r="V344" s="72">
        <f t="shared" si="23"/>
        <v>-0.80901699437494734</v>
      </c>
    </row>
    <row r="345" spans="1:22">
      <c r="A345" s="56" t="s">
        <v>74</v>
      </c>
      <c r="B345" s="58">
        <v>42711</v>
      </c>
      <c r="C345" s="59">
        <v>10.3</v>
      </c>
      <c r="D345" s="59">
        <v>1</v>
      </c>
      <c r="E345" s="59">
        <v>6.2</v>
      </c>
      <c r="F345" s="59">
        <v>-1.2</v>
      </c>
      <c r="G345" s="61">
        <v>188</v>
      </c>
      <c r="H345" s="59">
        <v>3.4</v>
      </c>
      <c r="I345" s="59">
        <v>1.3</v>
      </c>
      <c r="J345" s="59">
        <v>0</v>
      </c>
      <c r="M345">
        <v>13</v>
      </c>
      <c r="N345">
        <v>0</v>
      </c>
      <c r="O345">
        <v>-100</v>
      </c>
      <c r="R345" s="72">
        <f t="shared" si="20"/>
        <v>-0.47318854326422277</v>
      </c>
      <c r="S345" s="72">
        <f t="shared" si="21"/>
        <v>-3.3669114337213388</v>
      </c>
      <c r="U345" s="72">
        <f t="shared" si="22"/>
        <v>-0.13917310096006552</v>
      </c>
      <c r="V345" s="72">
        <f t="shared" si="23"/>
        <v>-0.99026806874157025</v>
      </c>
    </row>
    <row r="346" spans="1:22">
      <c r="A346" s="56" t="s">
        <v>75</v>
      </c>
      <c r="B346" s="58">
        <v>42712</v>
      </c>
      <c r="C346" s="59">
        <v>9.4</v>
      </c>
      <c r="D346" s="59">
        <v>6</v>
      </c>
      <c r="E346" s="59">
        <v>7.6</v>
      </c>
      <c r="F346" s="59">
        <v>4.5</v>
      </c>
      <c r="G346" s="61">
        <v>205</v>
      </c>
      <c r="H346" s="59">
        <v>4.5</v>
      </c>
      <c r="I346" s="59">
        <v>3.3</v>
      </c>
      <c r="J346" s="59">
        <v>0</v>
      </c>
      <c r="M346">
        <v>13</v>
      </c>
      <c r="N346">
        <v>0</v>
      </c>
      <c r="O346">
        <v>-100</v>
      </c>
      <c r="R346" s="72">
        <f t="shared" si="20"/>
        <v>-1.9017821778331467</v>
      </c>
      <c r="S346" s="72">
        <f t="shared" si="21"/>
        <v>-4.0783850416649248</v>
      </c>
      <c r="U346" s="72">
        <f t="shared" si="22"/>
        <v>-0.42261826174069927</v>
      </c>
      <c r="V346" s="72">
        <f t="shared" si="23"/>
        <v>-0.90630778703665005</v>
      </c>
    </row>
    <row r="347" spans="1:22">
      <c r="A347" s="56" t="s">
        <v>76</v>
      </c>
      <c r="B347" s="58">
        <v>42713</v>
      </c>
      <c r="C347" s="59">
        <v>12.3</v>
      </c>
      <c r="D347" s="59">
        <v>6.4</v>
      </c>
      <c r="E347" s="59">
        <v>9.1</v>
      </c>
      <c r="F347" s="59">
        <v>5.0999999999999996</v>
      </c>
      <c r="G347" s="61">
        <v>212</v>
      </c>
      <c r="H347" s="59">
        <v>4.0999999999999996</v>
      </c>
      <c r="I347" s="59">
        <v>2</v>
      </c>
      <c r="J347" s="59">
        <v>0</v>
      </c>
      <c r="M347">
        <v>13</v>
      </c>
      <c r="N347">
        <v>0</v>
      </c>
      <c r="O347">
        <v>-100</v>
      </c>
      <c r="R347" s="72">
        <f t="shared" si="20"/>
        <v>-2.1726689833561394</v>
      </c>
      <c r="S347" s="72">
        <f t="shared" si="21"/>
        <v>-3.4769971942413465</v>
      </c>
      <c r="U347" s="72">
        <f t="shared" si="22"/>
        <v>-0.52991926423320479</v>
      </c>
      <c r="V347" s="72">
        <f t="shared" si="23"/>
        <v>-0.84804809615642607</v>
      </c>
    </row>
    <row r="348" spans="1:22">
      <c r="A348" s="56" t="s">
        <v>77</v>
      </c>
      <c r="B348" s="58">
        <v>42714</v>
      </c>
      <c r="C348" s="59">
        <v>9.4</v>
      </c>
      <c r="D348" s="59">
        <v>5</v>
      </c>
      <c r="E348" s="59">
        <v>7.4</v>
      </c>
      <c r="F348" s="59">
        <v>3.7</v>
      </c>
      <c r="G348" s="61">
        <v>210</v>
      </c>
      <c r="H348" s="59">
        <v>4.3</v>
      </c>
      <c r="I348" s="59">
        <v>0.5</v>
      </c>
      <c r="J348" s="59">
        <v>0</v>
      </c>
      <c r="M348">
        <v>13</v>
      </c>
      <c r="N348">
        <v>0</v>
      </c>
      <c r="O348">
        <v>-100</v>
      </c>
      <c r="R348" s="72">
        <f t="shared" si="20"/>
        <v>-2.1500000000000004</v>
      </c>
      <c r="S348" s="72">
        <f t="shared" si="21"/>
        <v>-3.7239092362730859</v>
      </c>
      <c r="U348" s="72">
        <f t="shared" si="22"/>
        <v>-0.50000000000000011</v>
      </c>
      <c r="V348" s="72">
        <f t="shared" si="23"/>
        <v>-0.8660254037844386</v>
      </c>
    </row>
    <row r="349" spans="1:22">
      <c r="A349" s="56" t="s">
        <v>78</v>
      </c>
      <c r="B349" s="58">
        <v>42715</v>
      </c>
      <c r="C349" s="59">
        <v>10.199999999999999</v>
      </c>
      <c r="D349" s="59">
        <v>6.5</v>
      </c>
      <c r="E349" s="59">
        <v>8.3000000000000007</v>
      </c>
      <c r="F349" s="59">
        <v>4.8</v>
      </c>
      <c r="G349" s="61">
        <v>259</v>
      </c>
      <c r="H349" s="59">
        <v>5</v>
      </c>
      <c r="I349" s="59">
        <v>1.5</v>
      </c>
      <c r="J349" s="59">
        <v>2.6</v>
      </c>
      <c r="M349">
        <v>13</v>
      </c>
      <c r="N349">
        <v>0</v>
      </c>
      <c r="O349">
        <v>-100</v>
      </c>
      <c r="R349" s="72">
        <f t="shared" si="20"/>
        <v>-4.9081359172383197</v>
      </c>
      <c r="S349" s="72">
        <f t="shared" si="21"/>
        <v>-0.95404497688272738</v>
      </c>
      <c r="U349" s="72">
        <f t="shared" si="22"/>
        <v>-0.98162718344766386</v>
      </c>
      <c r="V349" s="72">
        <f t="shared" si="23"/>
        <v>-0.19080899537654547</v>
      </c>
    </row>
    <row r="350" spans="1:22">
      <c r="A350" s="56" t="s">
        <v>72</v>
      </c>
      <c r="B350" s="58">
        <v>42716</v>
      </c>
      <c r="C350" s="59">
        <v>8.1999999999999993</v>
      </c>
      <c r="D350" s="59">
        <v>2.2000000000000002</v>
      </c>
      <c r="E350" s="59">
        <v>5.8</v>
      </c>
      <c r="F350" s="59">
        <v>-0.7</v>
      </c>
      <c r="G350" s="61">
        <v>195</v>
      </c>
      <c r="H350" s="59">
        <v>2.2999999999999998</v>
      </c>
      <c r="I350" s="59">
        <v>1.3</v>
      </c>
      <c r="J350" s="59">
        <v>0</v>
      </c>
      <c r="M350">
        <v>13</v>
      </c>
      <c r="N350">
        <v>0</v>
      </c>
      <c r="O350">
        <v>-100</v>
      </c>
      <c r="R350" s="72">
        <f t="shared" si="20"/>
        <v>-0.59528380373579681</v>
      </c>
      <c r="S350" s="72">
        <f t="shared" si="21"/>
        <v>-2.2216294004648574</v>
      </c>
      <c r="U350" s="72">
        <f t="shared" si="22"/>
        <v>-0.25881904510252035</v>
      </c>
      <c r="V350" s="72">
        <f t="shared" si="23"/>
        <v>-0.96592582628906842</v>
      </c>
    </row>
    <row r="351" spans="1:22">
      <c r="A351" s="56" t="s">
        <v>73</v>
      </c>
      <c r="B351" s="58">
        <v>42717</v>
      </c>
      <c r="C351" s="59">
        <v>7.7</v>
      </c>
      <c r="D351" s="59">
        <v>5</v>
      </c>
      <c r="E351" s="59">
        <v>6.6</v>
      </c>
      <c r="F351" s="59">
        <v>4.0999999999999996</v>
      </c>
      <c r="G351" s="61">
        <v>189</v>
      </c>
      <c r="H351" s="59">
        <v>2.9</v>
      </c>
      <c r="I351" s="59">
        <v>0</v>
      </c>
      <c r="J351" s="59">
        <v>1.3</v>
      </c>
      <c r="M351">
        <v>13</v>
      </c>
      <c r="N351">
        <v>0</v>
      </c>
      <c r="O351">
        <v>-100</v>
      </c>
      <c r="R351" s="72">
        <f t="shared" si="20"/>
        <v>-0.45365994861666908</v>
      </c>
      <c r="S351" s="72">
        <f t="shared" si="21"/>
        <v>-2.8642961877258997</v>
      </c>
      <c r="U351" s="72">
        <f t="shared" si="22"/>
        <v>-0.15643446504023073</v>
      </c>
      <c r="V351" s="72">
        <f t="shared" si="23"/>
        <v>-0.98768834059513777</v>
      </c>
    </row>
    <row r="352" spans="1:22">
      <c r="A352" s="56" t="s">
        <v>74</v>
      </c>
      <c r="B352" s="58">
        <v>42718</v>
      </c>
      <c r="C352" s="59">
        <v>10</v>
      </c>
      <c r="D352" s="59">
        <v>5.4</v>
      </c>
      <c r="E352" s="59">
        <v>7.3</v>
      </c>
      <c r="F352" s="59">
        <v>3.5</v>
      </c>
      <c r="G352" s="61">
        <v>158</v>
      </c>
      <c r="H352" s="59">
        <v>2.1</v>
      </c>
      <c r="I352" s="59">
        <v>1</v>
      </c>
      <c r="J352" s="59">
        <v>0</v>
      </c>
      <c r="M352">
        <v>13</v>
      </c>
      <c r="N352">
        <v>0</v>
      </c>
      <c r="O352">
        <v>-100</v>
      </c>
      <c r="R352" s="72">
        <f t="shared" si="20"/>
        <v>0.78667384617341574</v>
      </c>
      <c r="S352" s="72">
        <f t="shared" si="21"/>
        <v>-1.9470860945902535</v>
      </c>
      <c r="U352" s="72">
        <f t="shared" si="22"/>
        <v>0.37460659341591224</v>
      </c>
      <c r="V352" s="72">
        <f t="shared" si="23"/>
        <v>-0.92718385456678731</v>
      </c>
    </row>
    <row r="353" spans="1:22">
      <c r="A353" s="56" t="s">
        <v>75</v>
      </c>
      <c r="B353" s="58">
        <v>42719</v>
      </c>
      <c r="C353" s="59">
        <v>7.9</v>
      </c>
      <c r="D353" s="59">
        <v>4.3</v>
      </c>
      <c r="E353" s="59">
        <v>6</v>
      </c>
      <c r="F353" s="59">
        <v>2.7</v>
      </c>
      <c r="G353" s="61">
        <v>124</v>
      </c>
      <c r="H353" s="59">
        <v>2.9</v>
      </c>
      <c r="I353" s="59">
        <v>1</v>
      </c>
      <c r="J353" s="59">
        <v>0</v>
      </c>
      <c r="M353">
        <v>13</v>
      </c>
      <c r="N353">
        <v>0</v>
      </c>
      <c r="O353">
        <v>-100</v>
      </c>
      <c r="R353" s="72">
        <f t="shared" si="20"/>
        <v>2.4042089604096208</v>
      </c>
      <c r="S353" s="72">
        <f t="shared" si="21"/>
        <v>-1.6216594200651653</v>
      </c>
      <c r="U353" s="72">
        <f t="shared" si="22"/>
        <v>0.82903757255504174</v>
      </c>
      <c r="V353" s="72">
        <f t="shared" si="23"/>
        <v>-0.55919290347074668</v>
      </c>
    </row>
    <row r="354" spans="1:22">
      <c r="A354" s="56" t="s">
        <v>76</v>
      </c>
      <c r="B354" s="58">
        <v>42720</v>
      </c>
      <c r="C354" s="59">
        <v>7.9</v>
      </c>
      <c r="D354" s="59">
        <v>3.8</v>
      </c>
      <c r="E354" s="59">
        <v>5.8</v>
      </c>
      <c r="F354" s="59">
        <v>2.4</v>
      </c>
      <c r="G354" s="61">
        <v>130</v>
      </c>
      <c r="H354" s="59">
        <v>2.7</v>
      </c>
      <c r="I354" s="59">
        <v>3.7</v>
      </c>
      <c r="J354" s="59">
        <v>0</v>
      </c>
      <c r="M354">
        <v>13</v>
      </c>
      <c r="N354">
        <v>0</v>
      </c>
      <c r="O354">
        <v>-100</v>
      </c>
      <c r="R354" s="72">
        <f t="shared" si="20"/>
        <v>2.0683199964212409</v>
      </c>
      <c r="S354" s="72">
        <f t="shared" si="21"/>
        <v>-1.7355265461536564</v>
      </c>
      <c r="U354" s="72">
        <f t="shared" si="22"/>
        <v>0.76604444311897801</v>
      </c>
      <c r="V354" s="72">
        <f t="shared" si="23"/>
        <v>-0.64278760968653936</v>
      </c>
    </row>
    <row r="355" spans="1:22">
      <c r="A355" s="56" t="s">
        <v>77</v>
      </c>
      <c r="B355" s="58">
        <v>42721</v>
      </c>
      <c r="C355" s="59">
        <v>7.1</v>
      </c>
      <c r="D355" s="59">
        <v>1.3</v>
      </c>
      <c r="E355" s="59">
        <v>5.2</v>
      </c>
      <c r="F355" s="59">
        <v>-0.7</v>
      </c>
      <c r="G355" s="61">
        <v>220</v>
      </c>
      <c r="H355" s="59">
        <v>1.8</v>
      </c>
      <c r="I355" s="59">
        <v>0.5</v>
      </c>
      <c r="J355" s="59">
        <v>0</v>
      </c>
      <c r="M355">
        <v>13</v>
      </c>
      <c r="N355">
        <v>0</v>
      </c>
      <c r="O355">
        <v>-100</v>
      </c>
      <c r="R355" s="72">
        <f t="shared" si="20"/>
        <v>-1.1570176974357707</v>
      </c>
      <c r="S355" s="72">
        <f t="shared" si="21"/>
        <v>-1.3788799976141604</v>
      </c>
      <c r="U355" s="72">
        <f t="shared" si="22"/>
        <v>-0.64278760968653925</v>
      </c>
      <c r="V355" s="72">
        <f t="shared" si="23"/>
        <v>-0.76604444311897801</v>
      </c>
    </row>
    <row r="356" spans="1:22">
      <c r="A356" s="56" t="s">
        <v>78</v>
      </c>
      <c r="B356" s="58">
        <v>42722</v>
      </c>
      <c r="C356" s="59">
        <v>8.1999999999999993</v>
      </c>
      <c r="D356" s="59">
        <v>6</v>
      </c>
      <c r="E356" s="59">
        <v>6.9</v>
      </c>
      <c r="F356" s="59">
        <v>5.4</v>
      </c>
      <c r="G356" s="61">
        <v>252</v>
      </c>
      <c r="H356" s="59">
        <v>2.2000000000000002</v>
      </c>
      <c r="I356" s="59">
        <v>0</v>
      </c>
      <c r="J356" s="59">
        <v>0</v>
      </c>
      <c r="M356">
        <v>13</v>
      </c>
      <c r="N356">
        <v>0</v>
      </c>
      <c r="O356">
        <v>-100</v>
      </c>
      <c r="R356" s="72">
        <f t="shared" si="20"/>
        <v>-2.0923243358493377</v>
      </c>
      <c r="S356" s="72">
        <f t="shared" si="21"/>
        <v>-0.67983738762488466</v>
      </c>
      <c r="U356" s="72">
        <f t="shared" si="22"/>
        <v>-0.95105651629515353</v>
      </c>
      <c r="V356" s="72">
        <f t="shared" si="23"/>
        <v>-0.30901699437494756</v>
      </c>
    </row>
    <row r="357" spans="1:22">
      <c r="A357" s="56" t="s">
        <v>72</v>
      </c>
      <c r="B357" s="58">
        <v>42723</v>
      </c>
      <c r="C357" s="59">
        <v>7.8</v>
      </c>
      <c r="D357" s="59">
        <v>1.4</v>
      </c>
      <c r="E357" s="59">
        <v>5.4</v>
      </c>
      <c r="F357" s="59">
        <v>-0.5</v>
      </c>
      <c r="G357" s="61">
        <v>92</v>
      </c>
      <c r="H357" s="59">
        <v>2</v>
      </c>
      <c r="I357" s="59">
        <v>6</v>
      </c>
      <c r="J357" s="59">
        <v>0</v>
      </c>
      <c r="M357">
        <v>13</v>
      </c>
      <c r="N357">
        <v>0</v>
      </c>
      <c r="O357">
        <v>-100</v>
      </c>
      <c r="R357" s="72">
        <f t="shared" si="20"/>
        <v>1.9987816540381915</v>
      </c>
      <c r="S357" s="72">
        <f t="shared" si="21"/>
        <v>-6.9798993405001467E-2</v>
      </c>
      <c r="U357" s="72">
        <f t="shared" si="22"/>
        <v>0.99939082701909576</v>
      </c>
      <c r="V357" s="72">
        <f t="shared" si="23"/>
        <v>-3.4899496702500733E-2</v>
      </c>
    </row>
    <row r="358" spans="1:22">
      <c r="A358" s="56" t="s">
        <v>73</v>
      </c>
      <c r="B358" s="58">
        <v>42724</v>
      </c>
      <c r="C358" s="59">
        <v>4.8</v>
      </c>
      <c r="D358" s="59">
        <v>-3</v>
      </c>
      <c r="E358" s="59">
        <v>0.8</v>
      </c>
      <c r="F358" s="59">
        <v>-5.2</v>
      </c>
      <c r="G358" s="61">
        <v>116</v>
      </c>
      <c r="H358" s="59">
        <v>2.2999999999999998</v>
      </c>
      <c r="I358" s="59">
        <v>5.0999999999999996</v>
      </c>
      <c r="J358" s="59">
        <v>0</v>
      </c>
      <c r="M358">
        <v>13</v>
      </c>
      <c r="N358">
        <v>0</v>
      </c>
      <c r="O358">
        <v>-100</v>
      </c>
      <c r="R358" s="72">
        <f t="shared" si="20"/>
        <v>2.0672263064880836</v>
      </c>
      <c r="S358" s="72">
        <f t="shared" si="21"/>
        <v>-1.0082536376148783</v>
      </c>
      <c r="U358" s="72">
        <f t="shared" si="22"/>
        <v>0.89879404629916693</v>
      </c>
      <c r="V358" s="72">
        <f t="shared" si="23"/>
        <v>-0.43837114678907751</v>
      </c>
    </row>
    <row r="359" spans="1:22">
      <c r="A359" s="56" t="s">
        <v>74</v>
      </c>
      <c r="B359" s="58">
        <v>42725</v>
      </c>
      <c r="C359" s="59">
        <v>7.8</v>
      </c>
      <c r="D359" s="59">
        <v>-1.2</v>
      </c>
      <c r="E359" s="59">
        <v>3.7</v>
      </c>
      <c r="F359" s="59">
        <v>-2.8</v>
      </c>
      <c r="G359" s="61">
        <v>188</v>
      </c>
      <c r="H359" s="59">
        <v>4.8</v>
      </c>
      <c r="I359" s="59">
        <v>1.4</v>
      </c>
      <c r="J359" s="59">
        <v>3.7</v>
      </c>
      <c r="M359">
        <v>13</v>
      </c>
      <c r="N359">
        <v>0</v>
      </c>
      <c r="O359">
        <v>-100</v>
      </c>
      <c r="R359" s="72">
        <f t="shared" si="20"/>
        <v>-0.6680308846083145</v>
      </c>
      <c r="S359" s="72">
        <f t="shared" si="21"/>
        <v>-4.7532867299595374</v>
      </c>
      <c r="U359" s="72">
        <f t="shared" si="22"/>
        <v>-0.13917310096006552</v>
      </c>
      <c r="V359" s="72">
        <f t="shared" si="23"/>
        <v>-0.99026806874157025</v>
      </c>
    </row>
    <row r="360" spans="1:22">
      <c r="A360" s="56" t="s">
        <v>75</v>
      </c>
      <c r="B360" s="58">
        <v>42726</v>
      </c>
      <c r="C360" s="59">
        <v>6.5</v>
      </c>
      <c r="D360" s="59">
        <v>3.1</v>
      </c>
      <c r="E360" s="59">
        <v>5.6</v>
      </c>
      <c r="F360" s="59">
        <v>1.7</v>
      </c>
      <c r="G360" s="61">
        <v>209</v>
      </c>
      <c r="H360" s="59">
        <v>3.5</v>
      </c>
      <c r="I360" s="59">
        <v>0</v>
      </c>
      <c r="J360" s="59">
        <v>7.3</v>
      </c>
      <c r="M360">
        <v>13</v>
      </c>
      <c r="N360">
        <v>0</v>
      </c>
      <c r="O360">
        <v>-100</v>
      </c>
      <c r="R360" s="72">
        <f t="shared" si="20"/>
        <v>-1.6968336708621794</v>
      </c>
      <c r="S360" s="72">
        <f t="shared" si="21"/>
        <v>-3.0611689749878854</v>
      </c>
      <c r="U360" s="72">
        <f t="shared" si="22"/>
        <v>-0.48480962024633695</v>
      </c>
      <c r="V360" s="72">
        <f t="shared" si="23"/>
        <v>-0.87461970713939585</v>
      </c>
    </row>
    <row r="361" spans="1:22">
      <c r="A361" s="56" t="s">
        <v>76</v>
      </c>
      <c r="B361" s="58">
        <v>42727</v>
      </c>
      <c r="C361" s="59">
        <v>8.3000000000000007</v>
      </c>
      <c r="D361" s="59">
        <v>3.6</v>
      </c>
      <c r="E361" s="59">
        <v>5.6</v>
      </c>
      <c r="F361" s="59">
        <v>2.2999999999999998</v>
      </c>
      <c r="G361" s="61">
        <v>201</v>
      </c>
      <c r="H361" s="59">
        <v>5.3</v>
      </c>
      <c r="I361" s="59">
        <v>3.3</v>
      </c>
      <c r="J361" s="59">
        <v>0.6</v>
      </c>
      <c r="M361">
        <v>13</v>
      </c>
      <c r="N361">
        <v>0</v>
      </c>
      <c r="O361">
        <v>-100</v>
      </c>
      <c r="R361" s="72">
        <f t="shared" si="20"/>
        <v>-1.8993501325900923</v>
      </c>
      <c r="S361" s="72">
        <f t="shared" si="21"/>
        <v>-4.9479762604351691</v>
      </c>
      <c r="U361" s="72">
        <f t="shared" si="22"/>
        <v>-0.35836794954530043</v>
      </c>
      <c r="V361" s="72">
        <f t="shared" si="23"/>
        <v>-0.93358042649720174</v>
      </c>
    </row>
    <row r="362" spans="1:22">
      <c r="A362" s="56" t="s">
        <v>77</v>
      </c>
      <c r="B362" s="58">
        <v>42728</v>
      </c>
      <c r="C362" s="59">
        <v>9</v>
      </c>
      <c r="D362" s="59">
        <v>6</v>
      </c>
      <c r="E362" s="59">
        <v>7.6</v>
      </c>
      <c r="F362" s="59">
        <v>5.3</v>
      </c>
      <c r="G362" s="61">
        <v>236</v>
      </c>
      <c r="H362" s="59">
        <v>6.6</v>
      </c>
      <c r="I362" s="59">
        <v>2.1</v>
      </c>
      <c r="J362" s="59">
        <v>1.6</v>
      </c>
      <c r="M362">
        <v>13</v>
      </c>
      <c r="N362">
        <v>0</v>
      </c>
      <c r="O362">
        <v>-100</v>
      </c>
      <c r="R362" s="72">
        <f t="shared" si="20"/>
        <v>-5.471647978863273</v>
      </c>
      <c r="S362" s="72">
        <f t="shared" si="21"/>
        <v>-3.6906731629069314</v>
      </c>
      <c r="U362" s="72">
        <f t="shared" si="22"/>
        <v>-0.8290375725550414</v>
      </c>
      <c r="V362" s="72">
        <f t="shared" si="23"/>
        <v>-0.55919290347074724</v>
      </c>
    </row>
    <row r="363" spans="1:22">
      <c r="A363" s="56" t="s">
        <v>78</v>
      </c>
      <c r="B363" s="58">
        <v>42729</v>
      </c>
      <c r="C363" s="59">
        <v>11</v>
      </c>
      <c r="D363" s="59">
        <v>8.1</v>
      </c>
      <c r="E363" s="59">
        <v>9.6999999999999993</v>
      </c>
      <c r="F363" s="59">
        <v>7.3</v>
      </c>
      <c r="G363" s="61">
        <v>229</v>
      </c>
      <c r="H363" s="59">
        <v>7.8</v>
      </c>
      <c r="I363" s="59">
        <v>0</v>
      </c>
      <c r="J363" s="59">
        <v>0.6</v>
      </c>
      <c r="M363">
        <v>13</v>
      </c>
      <c r="N363">
        <v>0</v>
      </c>
      <c r="O363">
        <v>-100</v>
      </c>
      <c r="R363" s="72">
        <f t="shared" si="20"/>
        <v>-5.886734725737619</v>
      </c>
      <c r="S363" s="72">
        <f t="shared" si="21"/>
        <v>-5.1172604261259593</v>
      </c>
      <c r="U363" s="72">
        <f t="shared" si="22"/>
        <v>-0.75470958022277168</v>
      </c>
      <c r="V363" s="72">
        <f t="shared" si="23"/>
        <v>-0.65605902899050761</v>
      </c>
    </row>
    <row r="364" spans="1:22">
      <c r="A364" s="56" t="s">
        <v>72</v>
      </c>
      <c r="B364" s="58">
        <v>42730</v>
      </c>
      <c r="C364" s="59">
        <v>11.1</v>
      </c>
      <c r="D364" s="59">
        <v>2.2999999999999998</v>
      </c>
      <c r="E364" s="59">
        <v>7.2</v>
      </c>
      <c r="F364" s="59">
        <v>1</v>
      </c>
      <c r="G364" s="61">
        <v>250</v>
      </c>
      <c r="H364" s="59">
        <v>5.6</v>
      </c>
      <c r="I364" s="59">
        <v>3.8</v>
      </c>
      <c r="J364" s="59">
        <v>2.7</v>
      </c>
      <c r="M364">
        <v>13</v>
      </c>
      <c r="N364">
        <v>0</v>
      </c>
      <c r="O364">
        <v>-100</v>
      </c>
      <c r="R364" s="72">
        <f t="shared" si="20"/>
        <v>-5.2622786764010856</v>
      </c>
      <c r="S364" s="72">
        <f t="shared" si="21"/>
        <v>-1.9153128026237485</v>
      </c>
      <c r="U364" s="72">
        <f t="shared" si="22"/>
        <v>-0.93969262078590821</v>
      </c>
      <c r="V364" s="72">
        <f t="shared" si="23"/>
        <v>-0.34202014332566938</v>
      </c>
    </row>
    <row r="365" spans="1:22">
      <c r="A365" s="56" t="s">
        <v>73</v>
      </c>
      <c r="B365" s="58">
        <v>42731</v>
      </c>
      <c r="C365" s="59">
        <v>8.6999999999999993</v>
      </c>
      <c r="D365" s="59">
        <v>-0.1</v>
      </c>
      <c r="E365" s="59">
        <v>4</v>
      </c>
      <c r="F365" s="59">
        <v>-2.6</v>
      </c>
      <c r="G365" s="61">
        <v>248</v>
      </c>
      <c r="H365" s="59">
        <v>3.2</v>
      </c>
      <c r="I365" s="59">
        <v>5.9</v>
      </c>
      <c r="J365" s="59">
        <v>0</v>
      </c>
      <c r="M365">
        <v>13</v>
      </c>
      <c r="N365">
        <v>0</v>
      </c>
      <c r="O365">
        <v>-100</v>
      </c>
      <c r="R365" s="72">
        <f t="shared" si="20"/>
        <v>-2.9669883346137196</v>
      </c>
      <c r="S365" s="72">
        <f t="shared" si="21"/>
        <v>-1.1987410989309193</v>
      </c>
      <c r="U365" s="72">
        <f t="shared" si="22"/>
        <v>-0.92718385456678731</v>
      </c>
      <c r="V365" s="72">
        <f t="shared" si="23"/>
        <v>-0.37460659341591229</v>
      </c>
    </row>
    <row r="366" spans="1:22">
      <c r="A366" s="56" t="s">
        <v>74</v>
      </c>
      <c r="B366" s="58">
        <v>42732</v>
      </c>
      <c r="C366" s="59">
        <v>4.7</v>
      </c>
      <c r="D366" s="59">
        <v>-4.8</v>
      </c>
      <c r="E366" s="59">
        <v>1.4</v>
      </c>
      <c r="F366" s="59">
        <v>-8.1</v>
      </c>
      <c r="G366" s="61">
        <v>202</v>
      </c>
      <c r="H366" s="59">
        <v>1.3</v>
      </c>
      <c r="I366" s="59">
        <v>0.2</v>
      </c>
      <c r="J366" s="59">
        <v>0</v>
      </c>
      <c r="M366">
        <v>13</v>
      </c>
      <c r="N366">
        <v>0</v>
      </c>
      <c r="O366">
        <v>-100</v>
      </c>
      <c r="R366" s="72">
        <f t="shared" si="20"/>
        <v>-0.48698857144068564</v>
      </c>
      <c r="S366" s="72">
        <f t="shared" si="21"/>
        <v>-1.2053390109368236</v>
      </c>
      <c r="U366" s="72">
        <f t="shared" si="22"/>
        <v>-0.37460659341591201</v>
      </c>
      <c r="V366" s="72">
        <f t="shared" si="23"/>
        <v>-0.92718385456678742</v>
      </c>
    </row>
    <row r="367" spans="1:22">
      <c r="A367" s="56" t="s">
        <v>75</v>
      </c>
      <c r="B367" s="58">
        <v>42733</v>
      </c>
      <c r="C367" s="59">
        <v>3.3</v>
      </c>
      <c r="D367" s="59">
        <v>-7.4</v>
      </c>
      <c r="E367" s="59">
        <v>-3.2</v>
      </c>
      <c r="F367" s="59">
        <v>-10.8</v>
      </c>
      <c r="G367" s="61">
        <v>181</v>
      </c>
      <c r="H367" s="59">
        <v>0.6</v>
      </c>
      <c r="I367" s="59">
        <v>4.8</v>
      </c>
      <c r="J367" s="59">
        <v>0</v>
      </c>
      <c r="M367">
        <v>13</v>
      </c>
      <c r="N367">
        <v>0</v>
      </c>
      <c r="O367">
        <v>-100</v>
      </c>
      <c r="R367" s="72">
        <f t="shared" si="20"/>
        <v>-1.0471443862369915E-2</v>
      </c>
      <c r="S367" s="72">
        <f t="shared" si="21"/>
        <v>-0.5999086170938347</v>
      </c>
      <c r="U367" s="72">
        <f t="shared" si="22"/>
        <v>-1.7452406437283192E-2</v>
      </c>
      <c r="V367" s="72">
        <f t="shared" si="23"/>
        <v>-0.99984769515639127</v>
      </c>
    </row>
    <row r="368" spans="1:22">
      <c r="A368" s="55" t="s">
        <v>76</v>
      </c>
      <c r="B368" s="58">
        <v>42734</v>
      </c>
      <c r="C368" s="59">
        <v>3.6</v>
      </c>
      <c r="D368" s="59">
        <v>-8.1</v>
      </c>
      <c r="E368" s="59">
        <v>-2.8</v>
      </c>
      <c r="F368" s="59">
        <v>-11.5</v>
      </c>
      <c r="G368" s="61">
        <v>197</v>
      </c>
      <c r="H368" s="59">
        <v>1.5</v>
      </c>
      <c r="I368" s="59">
        <v>6.8</v>
      </c>
      <c r="J368" s="59">
        <v>0</v>
      </c>
      <c r="M368">
        <v>13</v>
      </c>
      <c r="N368">
        <v>0</v>
      </c>
      <c r="O368">
        <v>-100</v>
      </c>
      <c r="R368" s="72">
        <f t="shared" si="20"/>
        <v>-0.4385575570841046</v>
      </c>
      <c r="S368" s="72">
        <f t="shared" si="21"/>
        <v>-1.4344571339445533</v>
      </c>
      <c r="U368" s="72">
        <f t="shared" si="22"/>
        <v>-0.29237170472273638</v>
      </c>
      <c r="V368" s="72">
        <f t="shared" si="23"/>
        <v>-0.95630475596303555</v>
      </c>
    </row>
    <row r="369" spans="1:22">
      <c r="A369" s="55" t="s">
        <v>77</v>
      </c>
      <c r="B369" s="58">
        <v>42735</v>
      </c>
      <c r="C369" s="59">
        <v>0.6</v>
      </c>
      <c r="D369" s="59">
        <v>-2.5</v>
      </c>
      <c r="E369" s="59">
        <v>-0.9</v>
      </c>
      <c r="F369" s="59">
        <v>-3.1</v>
      </c>
      <c r="G369" s="61">
        <v>209</v>
      </c>
      <c r="H369" s="59">
        <v>3.1</v>
      </c>
      <c r="I369" s="59">
        <v>0</v>
      </c>
      <c r="J369" s="59">
        <v>0</v>
      </c>
      <c r="M369">
        <v>13</v>
      </c>
      <c r="N369">
        <v>0</v>
      </c>
      <c r="O369">
        <v>-100</v>
      </c>
      <c r="R369" s="72">
        <f t="shared" si="20"/>
        <v>-1.5029098227636446</v>
      </c>
      <c r="S369" s="72">
        <f t="shared" si="21"/>
        <v>-2.7113210921321271</v>
      </c>
      <c r="U369" s="72">
        <f t="shared" si="22"/>
        <v>-0.48480962024633695</v>
      </c>
      <c r="V369" s="72">
        <f t="shared" si="23"/>
        <v>-0.87461970713939585</v>
      </c>
    </row>
    <row r="371" spans="1:22">
      <c r="B371" s="21" t="s">
        <v>89</v>
      </c>
      <c r="C371" s="75"/>
      <c r="D371" s="75"/>
      <c r="E371" s="75"/>
      <c r="F371" s="75"/>
      <c r="G371" s="75"/>
      <c r="H371" s="75"/>
      <c r="I371" s="75">
        <f>SUM(I4:I369)</f>
        <v>1835.9999999999986</v>
      </c>
      <c r="J371" s="75">
        <f>SUM(J4:J369)</f>
        <v>829.60000000000025</v>
      </c>
      <c r="R371" s="74">
        <f>SUM(R4:R369)</f>
        <v>-345.17761517211363</v>
      </c>
      <c r="S371" s="74">
        <f>SUM(S4:S369)</f>
        <v>-385.83022750445809</v>
      </c>
      <c r="U371" s="74">
        <f>SUM(U4:U369)</f>
        <v>-73.450674001437676</v>
      </c>
      <c r="V371" s="74">
        <f>SUM(V4:V369)</f>
        <v>-87.013578004046877</v>
      </c>
    </row>
    <row r="372" spans="1:22">
      <c r="B372" s="21"/>
      <c r="C372" s="75"/>
      <c r="D372" s="75"/>
      <c r="E372" s="75"/>
      <c r="F372" s="75"/>
      <c r="G372" s="75"/>
      <c r="H372" s="75"/>
      <c r="I372" s="75">
        <f>SUM(I95:I277)</f>
        <v>1220.299999999999</v>
      </c>
      <c r="J372" s="75">
        <f>SUM(J95:J277)</f>
        <v>439.6</v>
      </c>
      <c r="R372" s="74">
        <f>SUM(R95:R277)</f>
        <v>-193.50875682177866</v>
      </c>
      <c r="S372" s="74">
        <f>SUM(S95:S277)</f>
        <v>-132.68053869980167</v>
      </c>
      <c r="U372" s="74">
        <f>SUM(U95:U277)</f>
        <v>-50.637339487223166</v>
      </c>
      <c r="V372" s="74">
        <f>SUM(V95:V277)</f>
        <v>-37.134717034874541</v>
      </c>
    </row>
    <row r="374" spans="1:22">
      <c r="B374" s="21" t="s">
        <v>63</v>
      </c>
      <c r="C374" s="73">
        <f t="shared" ref="C374:H374" si="24">AVERAGE(C4:C369)</f>
        <v>15.410382513661206</v>
      </c>
      <c r="D374" s="73">
        <f t="shared" si="24"/>
        <v>6.2868852459016429</v>
      </c>
      <c r="E374" s="73">
        <f t="shared" si="24"/>
        <v>10.935519125683062</v>
      </c>
      <c r="F374" s="73">
        <f t="shared" si="24"/>
        <v>3.8071038251366112</v>
      </c>
      <c r="G374" s="73"/>
      <c r="H374" s="73">
        <f t="shared" si="24"/>
        <v>3.56748633879781</v>
      </c>
      <c r="I374" s="73">
        <f>AVERAGE(I4:I369)</f>
        <v>5.0163934426229471</v>
      </c>
      <c r="J374" s="73">
        <f>AVERAGE(J4:J369)</f>
        <v>2.2666666666666675</v>
      </c>
      <c r="R374" s="74">
        <f>AVERAGE(R4:R369)</f>
        <v>-0.94310823817517386</v>
      </c>
      <c r="S374" s="74">
        <f>AVERAGE(S4:S369)</f>
        <v>-1.0541809494657326</v>
      </c>
      <c r="U374" s="74">
        <f>AVERAGE(U4:U369)</f>
        <v>-0.20068490164327235</v>
      </c>
      <c r="V374" s="74">
        <f>AVERAGE(V4:V369)</f>
        <v>-0.23774201640449966</v>
      </c>
    </row>
    <row r="375" spans="1:22">
      <c r="C375" s="73">
        <f t="shared" ref="C375:H375" si="25">AVERAGE(C95:C277)</f>
        <v>21.47540983606558</v>
      </c>
      <c r="D375" s="73">
        <f t="shared" si="25"/>
        <v>10.550819672131148</v>
      </c>
      <c r="E375" s="73">
        <f t="shared" si="25"/>
        <v>16.055737704918041</v>
      </c>
      <c r="F375" s="73">
        <f t="shared" si="25"/>
        <v>7.7185792349726787</v>
      </c>
      <c r="G375" s="73"/>
      <c r="H375" s="73">
        <f t="shared" si="25"/>
        <v>3.2797814207650271</v>
      </c>
      <c r="I375" s="73">
        <f>AVERAGE(I95:I277)</f>
        <v>6.6683060109289567</v>
      </c>
      <c r="J375" s="73">
        <f>AVERAGE(J95:J277)</f>
        <v>2.402185792349727</v>
      </c>
      <c r="R375" s="74">
        <f>AVERAGE(R95:R277)</f>
        <v>-1.0574249006654572</v>
      </c>
      <c r="S375" s="74">
        <f>AVERAGE(S95:S277)</f>
        <v>-0.72503026611913479</v>
      </c>
      <c r="U375" s="74">
        <f>AVERAGE(U95:U277)</f>
        <v>-0.27670677315422493</v>
      </c>
      <c r="V375" s="74">
        <f>AVERAGE(V95:V277)</f>
        <v>-0.20292195101024338</v>
      </c>
    </row>
    <row r="377" spans="1:22">
      <c r="P377" s="74"/>
    </row>
    <row r="379" spans="1:22">
      <c r="R379" s="74">
        <f>-R380</f>
        <v>-1.0574249006654572</v>
      </c>
      <c r="S379" s="74">
        <f>-S380</f>
        <v>-0.72503026611913479</v>
      </c>
      <c r="U379" s="74">
        <f>-U380</f>
        <v>-0.90753773359106993</v>
      </c>
      <c r="V379" s="74">
        <f>-V380</f>
        <v>-0.66553964478878724</v>
      </c>
    </row>
    <row r="380" spans="1:22">
      <c r="R380" s="74">
        <f>-R375</f>
        <v>1.0574249006654572</v>
      </c>
      <c r="S380" s="74">
        <f t="shared" ref="S380" si="26">-S375</f>
        <v>0.72503026611913479</v>
      </c>
      <c r="T380" s="74"/>
      <c r="U380" s="74">
        <f>-U375*H375</f>
        <v>0.90753773359106993</v>
      </c>
      <c r="V380" s="74">
        <f>-V375*H375</f>
        <v>0.66553964478878724</v>
      </c>
    </row>
    <row r="382" spans="1:22">
      <c r="R382" s="74">
        <f>-R383</f>
        <v>-0.94310823817517386</v>
      </c>
      <c r="S382" s="74">
        <f>-S383</f>
        <v>-1.0541809494657326</v>
      </c>
      <c r="U382" s="74">
        <f>-U383</f>
        <v>-0.71594064501535626</v>
      </c>
      <c r="V382" s="74">
        <f>-V383</f>
        <v>-0.84814139568129732</v>
      </c>
    </row>
    <row r="383" spans="1:22">
      <c r="R383" s="74">
        <f>-R374</f>
        <v>0.94310823817517386</v>
      </c>
      <c r="S383" s="74">
        <f t="shared" ref="S383" si="27">-S374</f>
        <v>1.0541809494657326</v>
      </c>
      <c r="T383" s="74"/>
      <c r="U383" s="74">
        <f>-U374*H374</f>
        <v>0.71594064501535626</v>
      </c>
      <c r="V383" s="74">
        <f>-V374*H374</f>
        <v>0.84814139568129732</v>
      </c>
    </row>
    <row r="389" spans="2:14">
      <c r="B389" t="s">
        <v>130</v>
      </c>
      <c r="F389" t="s">
        <v>130</v>
      </c>
      <c r="J389" t="s">
        <v>132</v>
      </c>
      <c r="N389" t="s">
        <v>132</v>
      </c>
    </row>
    <row r="390" spans="2:14">
      <c r="B390" t="s">
        <v>131</v>
      </c>
      <c r="F390" t="s">
        <v>133</v>
      </c>
      <c r="J390" t="s">
        <v>131</v>
      </c>
      <c r="N390" t="s">
        <v>133</v>
      </c>
    </row>
  </sheetData>
  <mergeCells count="4">
    <mergeCell ref="C2:F2"/>
    <mergeCell ref="G2:H2"/>
    <mergeCell ref="R2:S2"/>
    <mergeCell ref="U2:V2"/>
  </mergeCells>
  <conditionalFormatting sqref="F160:F200 F4:F158 C4:E200 C201:F369">
    <cfRule type="cellIs" dxfId="15" priority="23" operator="lessThan">
      <formula>13</formula>
    </cfRule>
  </conditionalFormatting>
  <conditionalFormatting sqref="E5:E158 E160:E200">
    <cfRule type="cellIs" dxfId="14" priority="22" operator="lessThanOrEqual">
      <formula>13</formula>
    </cfRule>
  </conditionalFormatting>
  <conditionalFormatting sqref="H4">
    <cfRule type="cellIs" dxfId="13" priority="21" operator="greaterThan">
      <formula>8.9</formula>
    </cfRule>
  </conditionalFormatting>
  <conditionalFormatting sqref="H5:H158 H160:H369">
    <cfRule type="cellIs" dxfId="12" priority="20" operator="greaterThan">
      <formula>8.9</formula>
    </cfRule>
  </conditionalFormatting>
  <conditionalFormatting sqref="C4">
    <cfRule type="cellIs" dxfId="11" priority="19" operator="lessThanOrEqual">
      <formula>13</formula>
    </cfRule>
  </conditionalFormatting>
  <conditionalFormatting sqref="C5:C158 C160:C369">
    <cfRule type="cellIs" dxfId="10" priority="18" operator="lessThanOrEqual">
      <formula>13</formula>
    </cfRule>
  </conditionalFormatting>
  <conditionalFormatting sqref="D4:D158 D160:D200 F160:F200 F4:F158 D201:F369">
    <cfRule type="cellIs" dxfId="9" priority="17" operator="lessThanOrEqual">
      <formula>13</formula>
    </cfRule>
  </conditionalFormatting>
  <conditionalFormatting sqref="A93:A94">
    <cfRule type="cellIs" dxfId="8" priority="14" operator="lessThan">
      <formula>13</formula>
    </cfRule>
  </conditionalFormatting>
  <conditionalFormatting sqref="A93:A94">
    <cfRule type="cellIs" dxfId="7" priority="13" operator="lessThanOrEqual">
      <formula>13</formula>
    </cfRule>
  </conditionalFormatting>
  <conditionalFormatting sqref="F159">
    <cfRule type="cellIs" dxfId="6" priority="12" operator="lessThan">
      <formula>13</formula>
    </cfRule>
  </conditionalFormatting>
  <conditionalFormatting sqref="E159">
    <cfRule type="cellIs" dxfId="5" priority="11" operator="lessThanOrEqual">
      <formula>13</formula>
    </cfRule>
  </conditionalFormatting>
  <conditionalFormatting sqref="H159">
    <cfRule type="cellIs" dxfId="4" priority="10" operator="greaterThan">
      <formula>8.9</formula>
    </cfRule>
  </conditionalFormatting>
  <conditionalFormatting sqref="C159">
    <cfRule type="cellIs" dxfId="3" priority="9" operator="lessThanOrEqual">
      <formula>13</formula>
    </cfRule>
  </conditionalFormatting>
  <conditionalFormatting sqref="D159 F159">
    <cfRule type="cellIs" dxfId="2" priority="8" operator="lessThanOrEqual">
      <formula>13</formula>
    </cfRule>
  </conditionalFormatting>
  <conditionalFormatting sqref="J4">
    <cfRule type="cellIs" dxfId="1" priority="2" operator="greaterThan">
      <formula>20</formula>
    </cfRule>
  </conditionalFormatting>
  <conditionalFormatting sqref="J5:J369">
    <cfRule type="cellIs" dxfId="0" priority="1" operator="greaterThan">
      <formula>20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vjtj</vt:lpstr>
      <vt:lpstr>data</vt:lpstr>
      <vt:lpstr>contr</vt:lpstr>
      <vt:lpstr>KNMI</vt:lpstr>
      <vt:lpstr>weer regen</vt:lpstr>
      <vt:lpstr>weer zon</vt:lpstr>
      <vt:lpstr>2016</vt:lpstr>
      <vt:lpstr>soort</vt:lpstr>
      <vt:lpstr>tel1</vt:lpstr>
      <vt:lpstr>tel2</vt:lpstr>
      <vt:lpstr>vgl vj</vt:lpstr>
      <vt:lpstr>vgl vj norm</vt:lpstr>
      <vt:lpstr>land</vt:lpstr>
      <vt:lpstr>wit</vt:lpstr>
      <vt:lpstr>witjes vjtj</vt:lpstr>
      <vt:lpstr>groot</vt:lpstr>
      <vt:lpstr>groot vjtj</vt:lpstr>
      <vt:lpstr>dikkop</vt:lpstr>
      <vt:lpstr>dikkop vjtj</vt:lpstr>
      <vt:lpstr>blauw</vt:lpstr>
      <vt:lpstr>blauw vjtj</vt:lpstr>
      <vt:lpstr>zandoog</vt:lpstr>
      <vt:lpstr>zand vjtj</vt:lpstr>
      <vt:lpstr>nacht</vt:lpstr>
      <vt:lpstr>nacht vjtj</vt:lpstr>
      <vt:lpstr>contr!_GoBack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Koopmans</dc:creator>
  <cp:lastModifiedBy>Fanny van Zon</cp:lastModifiedBy>
  <cp:lastPrinted>2017-03-29T21:25:41Z</cp:lastPrinted>
  <dcterms:created xsi:type="dcterms:W3CDTF">2014-04-18T15:48:47Z</dcterms:created>
  <dcterms:modified xsi:type="dcterms:W3CDTF">2017-04-25T17:57:24Z</dcterms:modified>
</cp:coreProperties>
</file>