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operikken\Documents\Magda\Vlindertuin\Vlindertellingen\2010\"/>
    </mc:Choice>
  </mc:AlternateContent>
  <bookViews>
    <workbookView xWindow="240" yWindow="15" windowWidth="18075" windowHeight="10485"/>
  </bookViews>
  <sheets>
    <sheet name="vjtj" sheetId="14" r:id="rId1"/>
    <sheet name="weer regen" sheetId="15" r:id="rId2"/>
    <sheet name="weer zon" sheetId="18" r:id="rId3"/>
    <sheet name="2010" sheetId="3" r:id="rId4"/>
    <sheet name="soorten" sheetId="13" r:id="rId5"/>
    <sheet name="tel1" sheetId="11" r:id="rId6"/>
    <sheet name="tel2" sheetId="17" r:id="rId7"/>
    <sheet name="norm" sheetId="12" r:id="rId8"/>
    <sheet name="witjes" sheetId="4" r:id="rId9"/>
    <sheet name="grote" sheetId="5" r:id="rId10"/>
    <sheet name="dikkopjes" sheetId="6" r:id="rId11"/>
    <sheet name="blauwtjes" sheetId="7" r:id="rId12"/>
    <sheet name="zandoogjes" sheetId="8" r:id="rId13"/>
    <sheet name="nacht" sheetId="9" r:id="rId14"/>
    <sheet name="data" sheetId="2" r:id="rId15"/>
    <sheet name="controle" sheetId="1" r:id="rId16"/>
    <sheet name="KNMI" sheetId="16" r:id="rId17"/>
  </sheets>
  <calcPr calcId="152511"/>
</workbook>
</file>

<file path=xl/calcChain.xml><?xml version="1.0" encoding="utf-8"?>
<calcChain xmlns="http://schemas.openxmlformats.org/spreadsheetml/2006/main">
  <c r="L187" i="16" l="1"/>
  <c r="L188" i="16"/>
  <c r="L189" i="16"/>
  <c r="L190" i="16"/>
  <c r="L191" i="16"/>
  <c r="L192" i="16"/>
  <c r="L193" i="16"/>
  <c r="L194" i="16"/>
  <c r="L195" i="16"/>
  <c r="L196" i="16"/>
  <c r="L197" i="16"/>
  <c r="L198" i="16"/>
  <c r="L199" i="16"/>
  <c r="L200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218" i="16"/>
  <c r="L219" i="16"/>
  <c r="L220" i="16"/>
  <c r="L221" i="16"/>
  <c r="L222" i="16"/>
  <c r="L223" i="16"/>
  <c r="L224" i="16"/>
  <c r="L225" i="16"/>
  <c r="L226" i="16"/>
  <c r="L227" i="16"/>
  <c r="L228" i="16"/>
  <c r="L229" i="16"/>
  <c r="L230" i="16"/>
  <c r="L231" i="16"/>
  <c r="L232" i="16"/>
  <c r="L233" i="16"/>
  <c r="L234" i="16"/>
  <c r="L235" i="16"/>
  <c r="L236" i="16"/>
  <c r="L237" i="16"/>
  <c r="L238" i="16"/>
  <c r="L239" i="16"/>
  <c r="L240" i="16"/>
  <c r="L241" i="16"/>
  <c r="L242" i="16"/>
  <c r="L243" i="16"/>
  <c r="L244" i="16"/>
  <c r="L245" i="16"/>
  <c r="L246" i="16"/>
  <c r="L247" i="16"/>
  <c r="L248" i="16"/>
  <c r="L249" i="16"/>
  <c r="L250" i="16"/>
  <c r="L251" i="16"/>
  <c r="L252" i="16"/>
  <c r="L253" i="16"/>
  <c r="L254" i="16"/>
  <c r="L255" i="16"/>
  <c r="L256" i="16"/>
  <c r="L257" i="16"/>
  <c r="L258" i="16"/>
  <c r="L259" i="16"/>
  <c r="L260" i="16"/>
  <c r="L261" i="16"/>
  <c r="L262" i="16"/>
  <c r="L263" i="16"/>
  <c r="L264" i="16"/>
  <c r="L265" i="16"/>
  <c r="L266" i="16"/>
  <c r="L267" i="16"/>
  <c r="L268" i="16"/>
  <c r="L269" i="16"/>
  <c r="L270" i="16"/>
  <c r="L271" i="16"/>
  <c r="L272" i="16"/>
  <c r="L273" i="16"/>
  <c r="L274" i="16"/>
  <c r="L275" i="16"/>
  <c r="L276" i="16"/>
  <c r="L277" i="16"/>
  <c r="L278" i="16"/>
  <c r="L279" i="16"/>
  <c r="L280" i="16"/>
  <c r="L281" i="16"/>
  <c r="L282" i="16"/>
  <c r="L283" i="16"/>
  <c r="L284" i="16"/>
  <c r="L285" i="16"/>
  <c r="L286" i="16"/>
  <c r="L287" i="16"/>
  <c r="L288" i="16"/>
  <c r="L289" i="16"/>
  <c r="L290" i="16"/>
  <c r="L291" i="16"/>
  <c r="L292" i="16"/>
  <c r="L293" i="16"/>
  <c r="L294" i="16"/>
  <c r="L295" i="16"/>
  <c r="L296" i="16"/>
  <c r="L297" i="16"/>
  <c r="L298" i="16"/>
  <c r="L299" i="16"/>
  <c r="L300" i="16"/>
  <c r="L301" i="16"/>
  <c r="L302" i="16"/>
  <c r="L303" i="16"/>
  <c r="L304" i="16"/>
  <c r="L305" i="16"/>
  <c r="L306" i="16"/>
  <c r="L307" i="16"/>
  <c r="L308" i="16"/>
  <c r="L309" i="16"/>
  <c r="L310" i="16"/>
  <c r="L311" i="16"/>
  <c r="L312" i="16"/>
  <c r="L313" i="16"/>
  <c r="L314" i="16"/>
  <c r="L315" i="16"/>
  <c r="L316" i="16"/>
  <c r="L317" i="16"/>
  <c r="L318" i="16"/>
  <c r="L319" i="16"/>
  <c r="L320" i="16"/>
  <c r="L321" i="16"/>
  <c r="L322" i="16"/>
  <c r="L323" i="16"/>
  <c r="L324" i="16"/>
  <c r="L325" i="16"/>
  <c r="L326" i="16"/>
  <c r="L327" i="16"/>
  <c r="L328" i="16"/>
  <c r="L329" i="16"/>
  <c r="L330" i="16"/>
  <c r="L331" i="16"/>
  <c r="L332" i="16"/>
  <c r="L333" i="16"/>
  <c r="L334" i="16"/>
  <c r="L335" i="16"/>
  <c r="L336" i="16"/>
  <c r="L337" i="16"/>
  <c r="L338" i="16"/>
  <c r="L339" i="16"/>
  <c r="L340" i="16"/>
  <c r="L341" i="16"/>
  <c r="L342" i="16"/>
  <c r="L343" i="16"/>
  <c r="L344" i="16"/>
  <c r="L345" i="16"/>
  <c r="L346" i="16"/>
  <c r="L347" i="16"/>
  <c r="L348" i="16"/>
  <c r="L349" i="16"/>
  <c r="L350" i="16"/>
  <c r="L351" i="16"/>
  <c r="L352" i="16"/>
  <c r="L353" i="16"/>
  <c r="L354" i="16"/>
  <c r="L355" i="16"/>
  <c r="L356" i="16"/>
  <c r="L357" i="16"/>
  <c r="L358" i="16"/>
  <c r="L359" i="16"/>
  <c r="L360" i="16"/>
  <c r="L361" i="16"/>
  <c r="L362" i="16"/>
  <c r="L363" i="16"/>
  <c r="L364" i="16"/>
  <c r="L365" i="16"/>
  <c r="L366" i="16"/>
  <c r="L367" i="16"/>
  <c r="L368" i="16"/>
  <c r="L186" i="16"/>
  <c r="M204" i="16" l="1"/>
  <c r="M205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1" i="16"/>
  <c r="M222" i="16"/>
  <c r="M223" i="16"/>
  <c r="M224" i="16"/>
  <c r="M225" i="16"/>
  <c r="M226" i="16"/>
  <c r="M227" i="16"/>
  <c r="M228" i="16"/>
  <c r="M229" i="16"/>
  <c r="M230" i="16"/>
  <c r="M231" i="16"/>
  <c r="M232" i="16"/>
  <c r="M233" i="16"/>
  <c r="M234" i="16"/>
  <c r="M235" i="16"/>
  <c r="M236" i="16"/>
  <c r="M237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2" i="16"/>
  <c r="M253" i="16"/>
  <c r="M254" i="16"/>
  <c r="M255" i="16"/>
  <c r="M256" i="16"/>
  <c r="M257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8" i="16"/>
  <c r="M279" i="16"/>
  <c r="M280" i="16"/>
  <c r="M281" i="16"/>
  <c r="M282" i="16"/>
  <c r="M283" i="16"/>
  <c r="M284" i="16"/>
  <c r="M285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1" i="16"/>
  <c r="M302" i="16"/>
  <c r="M303" i="16"/>
  <c r="M304" i="16"/>
  <c r="M305" i="16"/>
  <c r="M306" i="16"/>
  <c r="M307" i="16"/>
  <c r="M308" i="16"/>
  <c r="M309" i="16"/>
  <c r="M310" i="16"/>
  <c r="M311" i="16"/>
  <c r="M312" i="16"/>
  <c r="M313" i="16"/>
  <c r="M314" i="16"/>
  <c r="M315" i="16"/>
  <c r="M316" i="16"/>
  <c r="M317" i="16"/>
  <c r="M318" i="16"/>
  <c r="M319" i="16"/>
  <c r="M320" i="16"/>
  <c r="M321" i="16"/>
  <c r="M322" i="16"/>
  <c r="M323" i="16"/>
  <c r="M324" i="16"/>
  <c r="M325" i="16"/>
  <c r="M326" i="16"/>
  <c r="M327" i="16"/>
  <c r="M328" i="16"/>
  <c r="M329" i="16"/>
  <c r="M330" i="16"/>
  <c r="M331" i="16"/>
  <c r="M332" i="16"/>
  <c r="M333" i="16"/>
  <c r="M334" i="16"/>
  <c r="M335" i="16"/>
  <c r="M336" i="16"/>
  <c r="M337" i="16"/>
  <c r="M338" i="16"/>
  <c r="M339" i="16"/>
  <c r="M340" i="16"/>
  <c r="M341" i="16"/>
  <c r="M342" i="16"/>
  <c r="M343" i="16"/>
  <c r="M344" i="16"/>
  <c r="M345" i="16"/>
  <c r="M346" i="16"/>
  <c r="M347" i="16"/>
  <c r="M348" i="16"/>
  <c r="M349" i="16"/>
  <c r="M350" i="16"/>
  <c r="M351" i="16"/>
  <c r="M352" i="16"/>
  <c r="M353" i="16"/>
  <c r="M354" i="16"/>
  <c r="M355" i="16"/>
  <c r="M356" i="16"/>
  <c r="M357" i="16"/>
  <c r="M358" i="16"/>
  <c r="M359" i="16"/>
  <c r="M360" i="16"/>
  <c r="M361" i="16"/>
  <c r="M362" i="16"/>
  <c r="M363" i="16"/>
  <c r="M364" i="16"/>
  <c r="M365" i="16"/>
  <c r="M366" i="16"/>
  <c r="M367" i="16"/>
  <c r="M368" i="16"/>
  <c r="M193" i="16"/>
  <c r="M194" i="16"/>
  <c r="M195" i="16"/>
  <c r="M196" i="16"/>
  <c r="M197" i="16"/>
  <c r="M198" i="16"/>
  <c r="M199" i="16"/>
  <c r="M200" i="16"/>
  <c r="M201" i="16"/>
  <c r="M202" i="16"/>
  <c r="M203" i="16"/>
  <c r="M186" i="16"/>
  <c r="M187" i="16"/>
  <c r="M188" i="16"/>
  <c r="M189" i="16"/>
  <c r="M190" i="16"/>
  <c r="M191" i="16"/>
  <c r="M192" i="16"/>
  <c r="C463" i="16"/>
  <c r="C368" i="16" l="1"/>
  <c r="C367" i="16"/>
  <c r="C366" i="16"/>
  <c r="C365" i="16"/>
  <c r="C364" i="16"/>
  <c r="C363" i="16"/>
  <c r="C362" i="16"/>
  <c r="C361" i="16"/>
  <c r="C360" i="16"/>
  <c r="C359" i="16"/>
  <c r="C358" i="16"/>
  <c r="C357" i="16"/>
  <c r="C356" i="16"/>
  <c r="C355" i="16"/>
  <c r="C354" i="16"/>
  <c r="C353" i="16"/>
  <c r="C352" i="16"/>
  <c r="C351" i="16"/>
  <c r="C350" i="16"/>
  <c r="C349" i="16"/>
  <c r="C348" i="16"/>
  <c r="C347" i="16"/>
  <c r="C346" i="16"/>
  <c r="C345" i="16"/>
  <c r="C344" i="16"/>
  <c r="C343" i="16"/>
  <c r="C342" i="16"/>
  <c r="C341" i="16"/>
  <c r="C340" i="16"/>
  <c r="C339" i="16"/>
  <c r="C338" i="16"/>
  <c r="C337" i="16"/>
  <c r="C336" i="16"/>
  <c r="C335" i="16"/>
  <c r="C334" i="16"/>
  <c r="C333" i="16"/>
  <c r="C332" i="16"/>
  <c r="C331" i="16"/>
  <c r="C330" i="16"/>
  <c r="C329" i="16"/>
  <c r="C328" i="16"/>
  <c r="C327" i="16"/>
  <c r="C326" i="16"/>
  <c r="C325" i="16"/>
  <c r="C324" i="16"/>
  <c r="C323" i="16"/>
  <c r="C322" i="16"/>
  <c r="C321" i="16"/>
  <c r="C320" i="16"/>
  <c r="C319" i="16"/>
  <c r="C318" i="16"/>
  <c r="C317" i="16"/>
  <c r="C316" i="16"/>
  <c r="C315" i="16"/>
  <c r="C314" i="16"/>
  <c r="C313" i="16"/>
  <c r="C312" i="16"/>
  <c r="C311" i="16"/>
  <c r="C310" i="16"/>
  <c r="C309" i="16"/>
  <c r="C308" i="16"/>
  <c r="C307" i="16"/>
  <c r="C306" i="16"/>
  <c r="C305" i="16"/>
  <c r="C304" i="16"/>
  <c r="C303" i="16"/>
  <c r="C302" i="16"/>
  <c r="C301" i="16"/>
  <c r="C300" i="16"/>
  <c r="C299" i="16"/>
  <c r="C298" i="16"/>
  <c r="C297" i="16"/>
  <c r="C296" i="16"/>
  <c r="C295" i="16"/>
  <c r="C294" i="16"/>
  <c r="C293" i="16"/>
  <c r="C292" i="16"/>
  <c r="C291" i="16"/>
  <c r="C290" i="16"/>
  <c r="C289" i="16"/>
  <c r="C288" i="16"/>
  <c r="C287" i="16"/>
  <c r="C286" i="16"/>
  <c r="C285" i="16"/>
  <c r="C284" i="16"/>
  <c r="C283" i="16"/>
  <c r="C282" i="16"/>
  <c r="C281" i="16"/>
  <c r="C280" i="16"/>
  <c r="C279" i="16"/>
  <c r="C278" i="16"/>
  <c r="C277" i="16"/>
  <c r="C276" i="16"/>
  <c r="C275" i="16"/>
  <c r="C274" i="16"/>
  <c r="C273" i="16"/>
  <c r="C272" i="16"/>
  <c r="C271" i="16"/>
  <c r="C270" i="16"/>
  <c r="C269" i="16"/>
  <c r="C268" i="16"/>
  <c r="C267" i="16"/>
  <c r="C266" i="16"/>
  <c r="C265" i="16"/>
  <c r="C264" i="16"/>
  <c r="C263" i="16"/>
  <c r="C262" i="16"/>
  <c r="C261" i="16"/>
  <c r="C260" i="16"/>
  <c r="C259" i="16"/>
  <c r="C258" i="16"/>
  <c r="C257" i="16"/>
  <c r="C256" i="16"/>
  <c r="C255" i="16"/>
  <c r="C254" i="16"/>
  <c r="C253" i="16"/>
  <c r="C252" i="16"/>
  <c r="C251" i="16"/>
  <c r="C250" i="16"/>
  <c r="C249" i="16"/>
  <c r="C248" i="16"/>
  <c r="C247" i="16"/>
  <c r="C246" i="16"/>
  <c r="C245" i="16"/>
  <c r="C244" i="16"/>
  <c r="C243" i="16"/>
  <c r="C242" i="16"/>
  <c r="C241" i="16"/>
  <c r="C240" i="16"/>
  <c r="C239" i="16"/>
  <c r="C238" i="16"/>
  <c r="C237" i="16"/>
  <c r="C236" i="16"/>
  <c r="C235" i="16"/>
  <c r="C234" i="16"/>
  <c r="C233" i="16"/>
  <c r="C232" i="16"/>
  <c r="C231" i="16"/>
  <c r="C230" i="16"/>
  <c r="C229" i="16"/>
  <c r="C228" i="16"/>
  <c r="C227" i="16"/>
  <c r="C226" i="16"/>
  <c r="C225" i="16"/>
  <c r="C224" i="16"/>
  <c r="C223" i="16"/>
  <c r="C222" i="16"/>
  <c r="C221" i="16"/>
  <c r="C220" i="16"/>
  <c r="C219" i="16"/>
  <c r="C218" i="16"/>
  <c r="C217" i="16"/>
  <c r="C216" i="16"/>
  <c r="C215" i="16"/>
  <c r="C213" i="16"/>
  <c r="C212" i="16"/>
  <c r="C211" i="16"/>
  <c r="C210" i="16"/>
  <c r="C209" i="16"/>
  <c r="C208" i="16"/>
  <c r="C207" i="16"/>
  <c r="C206" i="16"/>
  <c r="C205" i="16"/>
  <c r="C204" i="16"/>
  <c r="C203" i="16"/>
  <c r="C202" i="16"/>
  <c r="C201" i="16"/>
  <c r="C200" i="16"/>
  <c r="C199" i="16"/>
  <c r="C198" i="16"/>
  <c r="C197" i="16"/>
  <c r="C196" i="16"/>
  <c r="C195" i="16"/>
  <c r="C194" i="16"/>
  <c r="C193" i="16"/>
  <c r="C192" i="16"/>
  <c r="C191" i="16"/>
  <c r="C190" i="16"/>
  <c r="C189" i="16"/>
  <c r="C188" i="16"/>
  <c r="C187" i="16"/>
  <c r="C186" i="16"/>
  <c r="C214" i="16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C44" i="2"/>
  <c r="AU39" i="2" l="1"/>
  <c r="BD39" i="2" l="1"/>
  <c r="S355" i="16" l="1"/>
  <c r="T355" i="16"/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J468" i="16" l="1"/>
  <c r="K468" i="16"/>
  <c r="I468" i="16"/>
  <c r="J467" i="16"/>
  <c r="K467" i="16"/>
  <c r="I467" i="16"/>
  <c r="E468" i="16"/>
  <c r="F468" i="16"/>
  <c r="G468" i="16"/>
  <c r="D468" i="16"/>
  <c r="E467" i="16"/>
  <c r="F467" i="16"/>
  <c r="G467" i="16"/>
  <c r="D467" i="16"/>
  <c r="K464" i="16"/>
  <c r="J464" i="16"/>
  <c r="J463" i="16"/>
  <c r="K463" i="16"/>
  <c r="L463" i="16" l="1"/>
  <c r="B14" i="14" s="1"/>
  <c r="AS39" i="2"/>
  <c r="AS41" i="2"/>
  <c r="P39" i="2"/>
  <c r="P41" i="2"/>
  <c r="R39" i="2"/>
  <c r="R41" i="2"/>
  <c r="S368" i="16"/>
  <c r="T368" i="16"/>
  <c r="M463" i="16" l="1"/>
  <c r="M464" i="16" s="1"/>
  <c r="B76" i="14" s="1"/>
  <c r="BD41" i="2"/>
  <c r="Y39" i="2"/>
  <c r="Z39" i="2"/>
  <c r="AA39" i="2"/>
  <c r="C39" i="2"/>
  <c r="D39" i="2"/>
  <c r="E39" i="2"/>
  <c r="J462" i="16" l="1"/>
  <c r="T460" i="16"/>
  <c r="S460" i="16"/>
  <c r="T459" i="16"/>
  <c r="S459" i="16"/>
  <c r="T458" i="16"/>
  <c r="S458" i="16"/>
  <c r="T457" i="16"/>
  <c r="S457" i="16"/>
  <c r="T456" i="16"/>
  <c r="S456" i="16"/>
  <c r="T455" i="16"/>
  <c r="S455" i="16"/>
  <c r="T454" i="16"/>
  <c r="S454" i="16"/>
  <c r="T453" i="16"/>
  <c r="S453" i="16"/>
  <c r="T452" i="16"/>
  <c r="S452" i="16"/>
  <c r="T451" i="16"/>
  <c r="S451" i="16"/>
  <c r="T450" i="16"/>
  <c r="S450" i="16"/>
  <c r="T449" i="16"/>
  <c r="S449" i="16"/>
  <c r="T448" i="16"/>
  <c r="S448" i="16"/>
  <c r="T447" i="16"/>
  <c r="S447" i="16"/>
  <c r="T446" i="16"/>
  <c r="S446" i="16"/>
  <c r="T445" i="16"/>
  <c r="S445" i="16"/>
  <c r="T444" i="16"/>
  <c r="S444" i="16"/>
  <c r="T443" i="16"/>
  <c r="S443" i="16"/>
  <c r="T442" i="16"/>
  <c r="S442" i="16"/>
  <c r="T441" i="16"/>
  <c r="S441" i="16"/>
  <c r="T440" i="16"/>
  <c r="S440" i="16"/>
  <c r="T439" i="16"/>
  <c r="S439" i="16"/>
  <c r="T438" i="16"/>
  <c r="S438" i="16"/>
  <c r="T437" i="16"/>
  <c r="S437" i="16"/>
  <c r="T436" i="16"/>
  <c r="S436" i="16"/>
  <c r="T435" i="16"/>
  <c r="S435" i="16"/>
  <c r="T434" i="16"/>
  <c r="S434" i="16"/>
  <c r="T433" i="16"/>
  <c r="S433" i="16"/>
  <c r="T432" i="16"/>
  <c r="S432" i="16"/>
  <c r="T431" i="16"/>
  <c r="S431" i="16"/>
  <c r="T430" i="16"/>
  <c r="S430" i="16"/>
  <c r="T429" i="16"/>
  <c r="S429" i="16"/>
  <c r="T428" i="16"/>
  <c r="S428" i="16"/>
  <c r="T427" i="16"/>
  <c r="S427" i="16"/>
  <c r="T426" i="16"/>
  <c r="S426" i="16"/>
  <c r="T425" i="16"/>
  <c r="S425" i="16"/>
  <c r="T424" i="16"/>
  <c r="S424" i="16"/>
  <c r="T423" i="16"/>
  <c r="S423" i="16"/>
  <c r="T422" i="16"/>
  <c r="S422" i="16"/>
  <c r="T421" i="16"/>
  <c r="S421" i="16"/>
  <c r="T420" i="16"/>
  <c r="S420" i="16"/>
  <c r="T419" i="16"/>
  <c r="S419" i="16"/>
  <c r="T418" i="16"/>
  <c r="S418" i="16"/>
  <c r="T417" i="16"/>
  <c r="S417" i="16"/>
  <c r="T416" i="16"/>
  <c r="S416" i="16"/>
  <c r="T415" i="16"/>
  <c r="S415" i="16"/>
  <c r="T414" i="16"/>
  <c r="S414" i="16"/>
  <c r="T413" i="16"/>
  <c r="S413" i="16"/>
  <c r="T412" i="16"/>
  <c r="S412" i="16"/>
  <c r="T411" i="16"/>
  <c r="S411" i="16"/>
  <c r="T410" i="16"/>
  <c r="S410" i="16"/>
  <c r="T409" i="16"/>
  <c r="S409" i="16"/>
  <c r="T408" i="16"/>
  <c r="S408" i="16"/>
  <c r="T407" i="16"/>
  <c r="S407" i="16"/>
  <c r="T406" i="16"/>
  <c r="S406" i="16"/>
  <c r="T405" i="16"/>
  <c r="S405" i="16"/>
  <c r="T404" i="16"/>
  <c r="S404" i="16"/>
  <c r="T403" i="16"/>
  <c r="S403" i="16"/>
  <c r="T402" i="16"/>
  <c r="S402" i="16"/>
  <c r="T401" i="16"/>
  <c r="S401" i="16"/>
  <c r="T400" i="16"/>
  <c r="S400" i="16"/>
  <c r="T399" i="16"/>
  <c r="S399" i="16"/>
  <c r="T398" i="16"/>
  <c r="S398" i="16"/>
  <c r="T397" i="16"/>
  <c r="S397" i="16"/>
  <c r="T396" i="16"/>
  <c r="S396" i="16"/>
  <c r="T395" i="16"/>
  <c r="S395" i="16"/>
  <c r="T394" i="16"/>
  <c r="S394" i="16"/>
  <c r="T393" i="16"/>
  <c r="S393" i="16"/>
  <c r="T392" i="16"/>
  <c r="S392" i="16"/>
  <c r="T391" i="16"/>
  <c r="S391" i="16"/>
  <c r="T390" i="16"/>
  <c r="S390" i="16"/>
  <c r="T389" i="16"/>
  <c r="S389" i="16"/>
  <c r="T388" i="16"/>
  <c r="S388" i="16"/>
  <c r="T387" i="16"/>
  <c r="S387" i="16"/>
  <c r="T386" i="16"/>
  <c r="S386" i="16"/>
  <c r="T385" i="16"/>
  <c r="S385" i="16"/>
  <c r="T384" i="16"/>
  <c r="S384" i="16"/>
  <c r="T383" i="16"/>
  <c r="S383" i="16"/>
  <c r="T382" i="16"/>
  <c r="S382" i="16"/>
  <c r="T381" i="16"/>
  <c r="S381" i="16"/>
  <c r="T380" i="16"/>
  <c r="S380" i="16"/>
  <c r="T379" i="16"/>
  <c r="S379" i="16"/>
  <c r="T378" i="16"/>
  <c r="S378" i="16"/>
  <c r="T377" i="16"/>
  <c r="S377" i="16"/>
  <c r="T376" i="16"/>
  <c r="S376" i="16"/>
  <c r="T375" i="16"/>
  <c r="S375" i="16"/>
  <c r="T374" i="16"/>
  <c r="S374" i="16"/>
  <c r="T373" i="16"/>
  <c r="S373" i="16"/>
  <c r="T372" i="16"/>
  <c r="S372" i="16"/>
  <c r="T371" i="16"/>
  <c r="S371" i="16"/>
  <c r="T370" i="16"/>
  <c r="S370" i="16"/>
  <c r="T369" i="16"/>
  <c r="S369" i="16"/>
  <c r="B29" i="14" l="1"/>
  <c r="B26" i="14"/>
  <c r="B28" i="14"/>
  <c r="B27" i="14"/>
  <c r="S4" i="16" l="1"/>
  <c r="T4" i="16"/>
  <c r="S5" i="16"/>
  <c r="T5" i="16"/>
  <c r="S6" i="16"/>
  <c r="T6" i="16"/>
  <c r="S7" i="16"/>
  <c r="T7" i="16"/>
  <c r="S8" i="16"/>
  <c r="T8" i="16"/>
  <c r="S9" i="16"/>
  <c r="T9" i="16"/>
  <c r="S10" i="16"/>
  <c r="T10" i="16"/>
  <c r="S11" i="16"/>
  <c r="T11" i="16"/>
  <c r="S12" i="16"/>
  <c r="T12" i="16"/>
  <c r="S13" i="16"/>
  <c r="T13" i="16"/>
  <c r="S14" i="16"/>
  <c r="T14" i="16"/>
  <c r="S15" i="16"/>
  <c r="T15" i="16"/>
  <c r="S16" i="16"/>
  <c r="T16" i="16"/>
  <c r="S17" i="16"/>
  <c r="T17" i="16"/>
  <c r="S18" i="16"/>
  <c r="T18" i="16"/>
  <c r="S19" i="16"/>
  <c r="T19" i="16"/>
  <c r="S20" i="16"/>
  <c r="T20" i="16"/>
  <c r="S21" i="16"/>
  <c r="T21" i="16"/>
  <c r="S22" i="16"/>
  <c r="T22" i="16"/>
  <c r="S23" i="16"/>
  <c r="T23" i="16"/>
  <c r="S24" i="16"/>
  <c r="T24" i="16"/>
  <c r="S25" i="16"/>
  <c r="T25" i="16"/>
  <c r="S26" i="16"/>
  <c r="T26" i="16"/>
  <c r="S27" i="16"/>
  <c r="T27" i="16"/>
  <c r="S28" i="16"/>
  <c r="T28" i="16"/>
  <c r="S29" i="16"/>
  <c r="T29" i="16"/>
  <c r="S30" i="16"/>
  <c r="T30" i="16"/>
  <c r="S31" i="16"/>
  <c r="T31" i="16"/>
  <c r="S32" i="16"/>
  <c r="T32" i="16"/>
  <c r="S33" i="16"/>
  <c r="T33" i="16"/>
  <c r="S34" i="16"/>
  <c r="T34" i="16"/>
  <c r="S35" i="16"/>
  <c r="T35" i="16"/>
  <c r="S36" i="16"/>
  <c r="T36" i="16"/>
  <c r="S37" i="16"/>
  <c r="T37" i="16"/>
  <c r="S38" i="16"/>
  <c r="T38" i="16"/>
  <c r="S39" i="16"/>
  <c r="T39" i="16"/>
  <c r="S40" i="16"/>
  <c r="T40" i="16"/>
  <c r="S41" i="16"/>
  <c r="T41" i="16"/>
  <c r="S42" i="16"/>
  <c r="T42" i="16"/>
  <c r="S43" i="16"/>
  <c r="T43" i="16"/>
  <c r="S44" i="16"/>
  <c r="T44" i="16"/>
  <c r="S45" i="16"/>
  <c r="T45" i="16"/>
  <c r="S46" i="16"/>
  <c r="T46" i="16"/>
  <c r="S47" i="16"/>
  <c r="T47" i="16"/>
  <c r="S48" i="16"/>
  <c r="T48" i="16"/>
  <c r="S49" i="16"/>
  <c r="T49" i="16"/>
  <c r="S50" i="16"/>
  <c r="T50" i="16"/>
  <c r="S51" i="16"/>
  <c r="T51" i="16"/>
  <c r="S52" i="16"/>
  <c r="T52" i="16"/>
  <c r="S53" i="16"/>
  <c r="T53" i="16"/>
  <c r="S54" i="16"/>
  <c r="T54" i="16"/>
  <c r="S55" i="16"/>
  <c r="T55" i="16"/>
  <c r="S56" i="16"/>
  <c r="T56" i="16"/>
  <c r="S57" i="16"/>
  <c r="T57" i="16"/>
  <c r="S58" i="16"/>
  <c r="T58" i="16"/>
  <c r="S59" i="16"/>
  <c r="T59" i="16"/>
  <c r="S60" i="16"/>
  <c r="T60" i="16"/>
  <c r="S61" i="16"/>
  <c r="T61" i="16"/>
  <c r="S62" i="16"/>
  <c r="T62" i="16"/>
  <c r="S63" i="16"/>
  <c r="T63" i="16"/>
  <c r="S64" i="16"/>
  <c r="T64" i="16"/>
  <c r="S65" i="16"/>
  <c r="T65" i="16"/>
  <c r="S66" i="16"/>
  <c r="T66" i="16"/>
  <c r="S67" i="16"/>
  <c r="T67" i="16"/>
  <c r="S68" i="16"/>
  <c r="T68" i="16"/>
  <c r="S69" i="16"/>
  <c r="T69" i="16"/>
  <c r="S70" i="16"/>
  <c r="T70" i="16"/>
  <c r="S71" i="16"/>
  <c r="T71" i="16"/>
  <c r="S72" i="16"/>
  <c r="T72" i="16"/>
  <c r="S73" i="16"/>
  <c r="T73" i="16"/>
  <c r="S74" i="16"/>
  <c r="T74" i="16"/>
  <c r="S75" i="16"/>
  <c r="T75" i="16"/>
  <c r="S76" i="16"/>
  <c r="T76" i="16"/>
  <c r="S77" i="16"/>
  <c r="T77" i="16"/>
  <c r="S78" i="16"/>
  <c r="T78" i="16"/>
  <c r="S79" i="16"/>
  <c r="T79" i="16"/>
  <c r="S80" i="16"/>
  <c r="T80" i="16"/>
  <c r="S81" i="16"/>
  <c r="T81" i="16"/>
  <c r="S82" i="16"/>
  <c r="T82" i="16"/>
  <c r="S83" i="16"/>
  <c r="T83" i="16"/>
  <c r="S84" i="16"/>
  <c r="T84" i="16"/>
  <c r="S85" i="16"/>
  <c r="T85" i="16"/>
  <c r="S86" i="16"/>
  <c r="T86" i="16"/>
  <c r="S87" i="16"/>
  <c r="T87" i="16"/>
  <c r="S88" i="16"/>
  <c r="T88" i="16"/>
  <c r="S89" i="16"/>
  <c r="T89" i="16"/>
  <c r="S90" i="16"/>
  <c r="T90" i="16"/>
  <c r="S91" i="16"/>
  <c r="T91" i="16"/>
  <c r="S92" i="16"/>
  <c r="T92" i="16"/>
  <c r="S93" i="16"/>
  <c r="T93" i="16"/>
  <c r="S94" i="16"/>
  <c r="T94" i="16"/>
  <c r="S95" i="16"/>
  <c r="T95" i="16"/>
  <c r="B42" i="14" l="1"/>
  <c r="B11" i="14"/>
  <c r="J466" i="16"/>
  <c r="B10" i="14" l="1"/>
  <c r="B13" i="14"/>
  <c r="B12" i="14"/>
  <c r="B7" i="14"/>
  <c r="B6" i="14"/>
  <c r="B5" i="14"/>
  <c r="K466" i="16"/>
  <c r="I466" i="16"/>
  <c r="B44" i="14" s="1"/>
  <c r="G466" i="16"/>
  <c r="F466" i="16"/>
  <c r="B41" i="14" s="1"/>
  <c r="E466" i="16"/>
  <c r="D466" i="16"/>
  <c r="K462" i="16"/>
  <c r="B43" i="14" s="1"/>
  <c r="T367" i="16"/>
  <c r="S367" i="16"/>
  <c r="T366" i="16"/>
  <c r="S366" i="16"/>
  <c r="T365" i="16"/>
  <c r="S365" i="16"/>
  <c r="T364" i="16"/>
  <c r="S364" i="16"/>
  <c r="T363" i="16"/>
  <c r="S363" i="16"/>
  <c r="T362" i="16"/>
  <c r="S362" i="16"/>
  <c r="T361" i="16"/>
  <c r="S361" i="16"/>
  <c r="T360" i="16"/>
  <c r="S360" i="16"/>
  <c r="T359" i="16"/>
  <c r="S359" i="16"/>
  <c r="T358" i="16"/>
  <c r="S358" i="16"/>
  <c r="T357" i="16"/>
  <c r="S357" i="16"/>
  <c r="T356" i="16"/>
  <c r="S356" i="16"/>
  <c r="T354" i="16"/>
  <c r="S354" i="16"/>
  <c r="T353" i="16"/>
  <c r="S353" i="16"/>
  <c r="T352" i="16"/>
  <c r="S352" i="16"/>
  <c r="T351" i="16"/>
  <c r="S351" i="16"/>
  <c r="T350" i="16"/>
  <c r="S350" i="16"/>
  <c r="T349" i="16"/>
  <c r="S349" i="16"/>
  <c r="T348" i="16"/>
  <c r="S348" i="16"/>
  <c r="T347" i="16"/>
  <c r="S347" i="16"/>
  <c r="T346" i="16"/>
  <c r="S346" i="16"/>
  <c r="T345" i="16"/>
  <c r="S345" i="16"/>
  <c r="T344" i="16"/>
  <c r="S344" i="16"/>
  <c r="T343" i="16"/>
  <c r="S343" i="16"/>
  <c r="T342" i="16"/>
  <c r="S342" i="16"/>
  <c r="T341" i="16"/>
  <c r="S341" i="16"/>
  <c r="T340" i="16"/>
  <c r="S340" i="16"/>
  <c r="T339" i="16"/>
  <c r="S339" i="16"/>
  <c r="T338" i="16"/>
  <c r="S338" i="16"/>
  <c r="T337" i="16"/>
  <c r="S337" i="16"/>
  <c r="T336" i="16"/>
  <c r="S336" i="16"/>
  <c r="T335" i="16"/>
  <c r="S335" i="16"/>
  <c r="T334" i="16"/>
  <c r="S334" i="16"/>
  <c r="T333" i="16"/>
  <c r="S333" i="16"/>
  <c r="T332" i="16"/>
  <c r="S332" i="16"/>
  <c r="T331" i="16"/>
  <c r="S331" i="16"/>
  <c r="T330" i="16"/>
  <c r="S330" i="16"/>
  <c r="T329" i="16"/>
  <c r="S329" i="16"/>
  <c r="T328" i="16"/>
  <c r="S328" i="16"/>
  <c r="T327" i="16"/>
  <c r="S327" i="16"/>
  <c r="T326" i="16"/>
  <c r="S326" i="16"/>
  <c r="T325" i="16"/>
  <c r="S325" i="16"/>
  <c r="T324" i="16"/>
  <c r="S324" i="16"/>
  <c r="T323" i="16"/>
  <c r="S323" i="16"/>
  <c r="T322" i="16"/>
  <c r="S322" i="16"/>
  <c r="T321" i="16"/>
  <c r="S321" i="16"/>
  <c r="T320" i="16"/>
  <c r="S320" i="16"/>
  <c r="T319" i="16"/>
  <c r="S319" i="16"/>
  <c r="T318" i="16"/>
  <c r="S318" i="16"/>
  <c r="T317" i="16"/>
  <c r="S317" i="16"/>
  <c r="T316" i="16"/>
  <c r="S316" i="16"/>
  <c r="T315" i="16"/>
  <c r="S315" i="16"/>
  <c r="T314" i="16"/>
  <c r="S314" i="16"/>
  <c r="T313" i="16"/>
  <c r="S313" i="16"/>
  <c r="T312" i="16"/>
  <c r="S312" i="16"/>
  <c r="T311" i="16"/>
  <c r="S311" i="16"/>
  <c r="T310" i="16"/>
  <c r="S310" i="16"/>
  <c r="T309" i="16"/>
  <c r="S309" i="16"/>
  <c r="T308" i="16"/>
  <c r="S308" i="16"/>
  <c r="T307" i="16"/>
  <c r="S307" i="16"/>
  <c r="T306" i="16"/>
  <c r="S306" i="16"/>
  <c r="T305" i="16"/>
  <c r="S305" i="16"/>
  <c r="T304" i="16"/>
  <c r="S304" i="16"/>
  <c r="T303" i="16"/>
  <c r="S303" i="16"/>
  <c r="T302" i="16"/>
  <c r="S302" i="16"/>
  <c r="T301" i="16"/>
  <c r="S301" i="16"/>
  <c r="T300" i="16"/>
  <c r="S300" i="16"/>
  <c r="T299" i="16"/>
  <c r="S299" i="16"/>
  <c r="T298" i="16"/>
  <c r="S298" i="16"/>
  <c r="T297" i="16"/>
  <c r="S297" i="16"/>
  <c r="T296" i="16"/>
  <c r="S296" i="16"/>
  <c r="T295" i="16"/>
  <c r="S295" i="16"/>
  <c r="T294" i="16"/>
  <c r="S294" i="16"/>
  <c r="T293" i="16"/>
  <c r="S293" i="16"/>
  <c r="T292" i="16"/>
  <c r="S292" i="16"/>
  <c r="T291" i="16"/>
  <c r="S291" i="16"/>
  <c r="T290" i="16"/>
  <c r="S290" i="16"/>
  <c r="T289" i="16"/>
  <c r="S289" i="16"/>
  <c r="T288" i="16"/>
  <c r="S288" i="16"/>
  <c r="T287" i="16"/>
  <c r="S287" i="16"/>
  <c r="T286" i="16"/>
  <c r="S286" i="16"/>
  <c r="T285" i="16"/>
  <c r="S285" i="16"/>
  <c r="T284" i="16"/>
  <c r="S284" i="16"/>
  <c r="T283" i="16"/>
  <c r="S283" i="16"/>
  <c r="T282" i="16"/>
  <c r="S282" i="16"/>
  <c r="T281" i="16"/>
  <c r="S281" i="16"/>
  <c r="T280" i="16"/>
  <c r="S280" i="16"/>
  <c r="T279" i="16"/>
  <c r="S279" i="16"/>
  <c r="T278" i="16"/>
  <c r="S278" i="16"/>
  <c r="T277" i="16"/>
  <c r="S277" i="16"/>
  <c r="T276" i="16"/>
  <c r="S276" i="16"/>
  <c r="T275" i="16"/>
  <c r="S275" i="16"/>
  <c r="T274" i="16"/>
  <c r="S274" i="16"/>
  <c r="T273" i="16"/>
  <c r="S273" i="16"/>
  <c r="T272" i="16"/>
  <c r="S272" i="16"/>
  <c r="T271" i="16"/>
  <c r="S271" i="16"/>
  <c r="T270" i="16"/>
  <c r="S270" i="16"/>
  <c r="T269" i="16"/>
  <c r="S269" i="16"/>
  <c r="T268" i="16"/>
  <c r="S268" i="16"/>
  <c r="T267" i="16"/>
  <c r="S267" i="16"/>
  <c r="T266" i="16"/>
  <c r="S266" i="16"/>
  <c r="T265" i="16"/>
  <c r="S265" i="16"/>
  <c r="T264" i="16"/>
  <c r="S264" i="16"/>
  <c r="T263" i="16"/>
  <c r="S263" i="16"/>
  <c r="T262" i="16"/>
  <c r="S262" i="16"/>
  <c r="T261" i="16"/>
  <c r="S261" i="16"/>
  <c r="T260" i="16"/>
  <c r="S260" i="16"/>
  <c r="T259" i="16"/>
  <c r="S259" i="16"/>
  <c r="T258" i="16"/>
  <c r="S258" i="16"/>
  <c r="T257" i="16"/>
  <c r="S257" i="16"/>
  <c r="T256" i="16"/>
  <c r="S256" i="16"/>
  <c r="T255" i="16"/>
  <c r="S255" i="16"/>
  <c r="T254" i="16"/>
  <c r="S254" i="16"/>
  <c r="T253" i="16"/>
  <c r="S253" i="16"/>
  <c r="T252" i="16"/>
  <c r="S252" i="16"/>
  <c r="T251" i="16"/>
  <c r="S251" i="16"/>
  <c r="T250" i="16"/>
  <c r="S250" i="16"/>
  <c r="T249" i="16"/>
  <c r="S249" i="16"/>
  <c r="T248" i="16"/>
  <c r="S248" i="16"/>
  <c r="T247" i="16"/>
  <c r="S247" i="16"/>
  <c r="T246" i="16"/>
  <c r="S246" i="16"/>
  <c r="T245" i="16"/>
  <c r="S245" i="16"/>
  <c r="T244" i="16"/>
  <c r="S244" i="16"/>
  <c r="T243" i="16"/>
  <c r="S243" i="16"/>
  <c r="T242" i="16"/>
  <c r="S242" i="16"/>
  <c r="T241" i="16"/>
  <c r="S241" i="16"/>
  <c r="T240" i="16"/>
  <c r="S240" i="16"/>
  <c r="T239" i="16"/>
  <c r="S239" i="16"/>
  <c r="T238" i="16"/>
  <c r="S238" i="16"/>
  <c r="T237" i="16"/>
  <c r="S237" i="16"/>
  <c r="T236" i="16"/>
  <c r="S236" i="16"/>
  <c r="T235" i="16"/>
  <c r="S235" i="16"/>
  <c r="T234" i="16"/>
  <c r="S234" i="16"/>
  <c r="T233" i="16"/>
  <c r="S233" i="16"/>
  <c r="T232" i="16"/>
  <c r="S232" i="16"/>
  <c r="T231" i="16"/>
  <c r="S231" i="16"/>
  <c r="T230" i="16"/>
  <c r="S230" i="16"/>
  <c r="T229" i="16"/>
  <c r="S229" i="16"/>
  <c r="T228" i="16"/>
  <c r="S228" i="16"/>
  <c r="T227" i="16"/>
  <c r="S227" i="16"/>
  <c r="T226" i="16"/>
  <c r="S226" i="16"/>
  <c r="T225" i="16"/>
  <c r="S225" i="16"/>
  <c r="T224" i="16"/>
  <c r="S224" i="16"/>
  <c r="T223" i="16"/>
  <c r="S223" i="16"/>
  <c r="T222" i="16"/>
  <c r="S222" i="16"/>
  <c r="T221" i="16"/>
  <c r="S221" i="16"/>
  <c r="T220" i="16"/>
  <c r="S220" i="16"/>
  <c r="T219" i="16"/>
  <c r="S219" i="16"/>
  <c r="T218" i="16"/>
  <c r="S218" i="16"/>
  <c r="T217" i="16"/>
  <c r="S217" i="16"/>
  <c r="T216" i="16"/>
  <c r="S216" i="16"/>
  <c r="T215" i="16"/>
  <c r="S215" i="16"/>
  <c r="T214" i="16"/>
  <c r="S214" i="16"/>
  <c r="T213" i="16"/>
  <c r="S213" i="16"/>
  <c r="T212" i="16"/>
  <c r="S212" i="16"/>
  <c r="T211" i="16"/>
  <c r="S211" i="16"/>
  <c r="T210" i="16"/>
  <c r="S210" i="16"/>
  <c r="T209" i="16"/>
  <c r="S209" i="16"/>
  <c r="T208" i="16"/>
  <c r="S208" i="16"/>
  <c r="T207" i="16"/>
  <c r="S207" i="16"/>
  <c r="T206" i="16"/>
  <c r="S206" i="16"/>
  <c r="T205" i="16"/>
  <c r="S205" i="16"/>
  <c r="T204" i="16"/>
  <c r="S204" i="16"/>
  <c r="T203" i="16"/>
  <c r="S203" i="16"/>
  <c r="T202" i="16"/>
  <c r="S202" i="16"/>
  <c r="T201" i="16"/>
  <c r="S201" i="16"/>
  <c r="T200" i="16"/>
  <c r="S200" i="16"/>
  <c r="T199" i="16"/>
  <c r="S199" i="16"/>
  <c r="T198" i="16"/>
  <c r="S198" i="16"/>
  <c r="T197" i="16"/>
  <c r="S197" i="16"/>
  <c r="T196" i="16"/>
  <c r="S196" i="16"/>
  <c r="T195" i="16"/>
  <c r="S195" i="16"/>
  <c r="T194" i="16"/>
  <c r="S194" i="16"/>
  <c r="T193" i="16"/>
  <c r="S193" i="16"/>
  <c r="T192" i="16"/>
  <c r="S192" i="16"/>
  <c r="T191" i="16"/>
  <c r="S191" i="16"/>
  <c r="T190" i="16"/>
  <c r="S190" i="16"/>
  <c r="T189" i="16"/>
  <c r="S189" i="16"/>
  <c r="T188" i="16"/>
  <c r="S188" i="16"/>
  <c r="T187" i="16"/>
  <c r="S187" i="16"/>
  <c r="T186" i="16"/>
  <c r="S186" i="16"/>
  <c r="T185" i="16"/>
  <c r="S185" i="16"/>
  <c r="T184" i="16"/>
  <c r="S184" i="16"/>
  <c r="T183" i="16"/>
  <c r="S183" i="16"/>
  <c r="T182" i="16"/>
  <c r="S182" i="16"/>
  <c r="T181" i="16"/>
  <c r="S181" i="16"/>
  <c r="T180" i="16"/>
  <c r="S180" i="16"/>
  <c r="T179" i="16"/>
  <c r="S179" i="16"/>
  <c r="T178" i="16"/>
  <c r="S178" i="16"/>
  <c r="T177" i="16"/>
  <c r="S177" i="16"/>
  <c r="T176" i="16"/>
  <c r="S176" i="16"/>
  <c r="T175" i="16"/>
  <c r="S175" i="16"/>
  <c r="T174" i="16"/>
  <c r="S174" i="16"/>
  <c r="T173" i="16"/>
  <c r="S173" i="16"/>
  <c r="T172" i="16"/>
  <c r="S172" i="16"/>
  <c r="T171" i="16"/>
  <c r="S171" i="16"/>
  <c r="T170" i="16"/>
  <c r="S170" i="16"/>
  <c r="T169" i="16"/>
  <c r="S169" i="16"/>
  <c r="T168" i="16"/>
  <c r="S168" i="16"/>
  <c r="T167" i="16"/>
  <c r="S167" i="16"/>
  <c r="T166" i="16"/>
  <c r="S166" i="16"/>
  <c r="T165" i="16"/>
  <c r="S165" i="16"/>
  <c r="T164" i="16"/>
  <c r="S164" i="16"/>
  <c r="T163" i="16"/>
  <c r="S163" i="16"/>
  <c r="T162" i="16"/>
  <c r="S162" i="16"/>
  <c r="T161" i="16"/>
  <c r="S161" i="16"/>
  <c r="T160" i="16"/>
  <c r="S160" i="16"/>
  <c r="T159" i="16"/>
  <c r="S159" i="16"/>
  <c r="T158" i="16"/>
  <c r="S158" i="16"/>
  <c r="T157" i="16"/>
  <c r="S157" i="16"/>
  <c r="T156" i="16"/>
  <c r="S156" i="16"/>
  <c r="T155" i="16"/>
  <c r="S155" i="16"/>
  <c r="T154" i="16"/>
  <c r="S154" i="16"/>
  <c r="T153" i="16"/>
  <c r="S153" i="16"/>
  <c r="T152" i="16"/>
  <c r="S152" i="16"/>
  <c r="T151" i="16"/>
  <c r="S151" i="16"/>
  <c r="T150" i="16"/>
  <c r="S150" i="16"/>
  <c r="T149" i="16"/>
  <c r="S149" i="16"/>
  <c r="T148" i="16"/>
  <c r="S148" i="16"/>
  <c r="T147" i="16"/>
  <c r="S147" i="16"/>
  <c r="T146" i="16"/>
  <c r="S146" i="16"/>
  <c r="T145" i="16"/>
  <c r="S145" i="16"/>
  <c r="T144" i="16"/>
  <c r="S144" i="16"/>
  <c r="T143" i="16"/>
  <c r="S143" i="16"/>
  <c r="T142" i="16"/>
  <c r="S142" i="16"/>
  <c r="T141" i="16"/>
  <c r="S141" i="16"/>
  <c r="T140" i="16"/>
  <c r="S140" i="16"/>
  <c r="T139" i="16"/>
  <c r="S139" i="16"/>
  <c r="T138" i="16"/>
  <c r="S138" i="16"/>
  <c r="T137" i="16"/>
  <c r="S137" i="16"/>
  <c r="T136" i="16"/>
  <c r="S136" i="16"/>
  <c r="T135" i="16"/>
  <c r="S135" i="16"/>
  <c r="T134" i="16"/>
  <c r="S134" i="16"/>
  <c r="T133" i="16"/>
  <c r="S133" i="16"/>
  <c r="T132" i="16"/>
  <c r="S132" i="16"/>
  <c r="T131" i="16"/>
  <c r="S131" i="16"/>
  <c r="T130" i="16"/>
  <c r="S130" i="16"/>
  <c r="T129" i="16"/>
  <c r="S129" i="16"/>
  <c r="T128" i="16"/>
  <c r="S128" i="16"/>
  <c r="T127" i="16"/>
  <c r="S127" i="16"/>
  <c r="T126" i="16"/>
  <c r="S126" i="16"/>
  <c r="T125" i="16"/>
  <c r="S125" i="16"/>
  <c r="T124" i="16"/>
  <c r="S124" i="16"/>
  <c r="T123" i="16"/>
  <c r="S123" i="16"/>
  <c r="T122" i="16"/>
  <c r="S122" i="16"/>
  <c r="T121" i="16"/>
  <c r="S121" i="16"/>
  <c r="T120" i="16"/>
  <c r="S120" i="16"/>
  <c r="T119" i="16"/>
  <c r="S119" i="16"/>
  <c r="T118" i="16"/>
  <c r="S118" i="16"/>
  <c r="T117" i="16"/>
  <c r="S117" i="16"/>
  <c r="T116" i="16"/>
  <c r="S116" i="16"/>
  <c r="T115" i="16"/>
  <c r="S115" i="16"/>
  <c r="T114" i="16"/>
  <c r="S114" i="16"/>
  <c r="T113" i="16"/>
  <c r="S113" i="16"/>
  <c r="T112" i="16"/>
  <c r="S112" i="16"/>
  <c r="T111" i="16"/>
  <c r="S111" i="16"/>
  <c r="T110" i="16"/>
  <c r="S110" i="16"/>
  <c r="T109" i="16"/>
  <c r="S109" i="16"/>
  <c r="T108" i="16"/>
  <c r="S108" i="16"/>
  <c r="T107" i="16"/>
  <c r="S107" i="16"/>
  <c r="T106" i="16"/>
  <c r="S106" i="16"/>
  <c r="T105" i="16"/>
  <c r="S105" i="16"/>
  <c r="T104" i="16"/>
  <c r="S104" i="16"/>
  <c r="T103" i="16"/>
  <c r="S103" i="16"/>
  <c r="T102" i="16"/>
  <c r="S102" i="16"/>
  <c r="T101" i="16"/>
  <c r="S101" i="16"/>
  <c r="T100" i="16"/>
  <c r="S100" i="16"/>
  <c r="T99" i="16"/>
  <c r="S99" i="16"/>
  <c r="T98" i="16"/>
  <c r="S98" i="16"/>
  <c r="T97" i="16"/>
  <c r="S97" i="16"/>
  <c r="T96" i="16"/>
  <c r="S96" i="16"/>
  <c r="O376" i="14"/>
  <c r="S462" i="16" l="1"/>
  <c r="S463" i="16"/>
  <c r="S467" i="16"/>
  <c r="B61" i="14" s="1"/>
  <c r="B60" i="14" s="1"/>
  <c r="S468" i="16"/>
  <c r="B66" i="14" s="1"/>
  <c r="B65" i="14" s="1"/>
  <c r="S464" i="16"/>
  <c r="T467" i="16"/>
  <c r="B63" i="14" s="1"/>
  <c r="B62" i="14" s="1"/>
  <c r="T463" i="16"/>
  <c r="T468" i="16"/>
  <c r="B68" i="14" s="1"/>
  <c r="B67" i="14" s="1"/>
  <c r="T464" i="16"/>
  <c r="S466" i="16"/>
  <c r="T466" i="16"/>
  <c r="T462" i="16"/>
  <c r="C41" i="2"/>
  <c r="D41" i="2"/>
  <c r="E41" i="2"/>
  <c r="F41" i="2"/>
  <c r="G41" i="2"/>
  <c r="I41" i="2"/>
  <c r="J41" i="2"/>
  <c r="K41" i="2"/>
  <c r="L41" i="2"/>
  <c r="M41" i="2"/>
  <c r="N41" i="2"/>
  <c r="O41" i="2"/>
  <c r="Q41" i="2"/>
  <c r="S41" i="2"/>
  <c r="T41" i="2"/>
  <c r="U41" i="2"/>
  <c r="V41" i="2"/>
  <c r="W41" i="2"/>
  <c r="X41" i="2"/>
  <c r="Y41" i="2"/>
  <c r="Z41" i="2"/>
  <c r="AA41" i="2"/>
  <c r="AB41" i="2"/>
  <c r="AC41" i="2"/>
  <c r="AD41" i="2"/>
  <c r="AF41" i="2"/>
  <c r="AE41" i="2"/>
  <c r="AG41" i="2"/>
  <c r="AH41" i="2"/>
  <c r="AI41" i="2"/>
  <c r="AJ41" i="2"/>
  <c r="AK41" i="2"/>
  <c r="AL41" i="2"/>
  <c r="AN41" i="2"/>
  <c r="AM41" i="2"/>
  <c r="AO41" i="2"/>
  <c r="AP41" i="2"/>
  <c r="AQ41" i="2"/>
  <c r="AR41" i="2"/>
  <c r="AT41" i="2"/>
  <c r="AU41" i="2"/>
  <c r="AV41" i="2"/>
  <c r="AW41" i="2"/>
  <c r="AX41" i="2"/>
  <c r="AY41" i="2"/>
  <c r="AZ41" i="2"/>
  <c r="BA41" i="2"/>
  <c r="BB41" i="2"/>
  <c r="B2" i="2"/>
  <c r="B2" i="14" s="1"/>
  <c r="AZ39" i="2"/>
  <c r="BA39" i="2"/>
  <c r="BB39" i="2"/>
  <c r="AY39" i="2"/>
  <c r="AW39" i="2"/>
  <c r="AR39" i="2"/>
  <c r="T39" i="2"/>
  <c r="U39" i="2"/>
  <c r="V39" i="2"/>
  <c r="W39" i="2"/>
  <c r="X39" i="2"/>
  <c r="AB39" i="2"/>
  <c r="AC39" i="2"/>
  <c r="AD39" i="2"/>
  <c r="AF39" i="2"/>
  <c r="AE39" i="2"/>
  <c r="N39" i="2"/>
  <c r="BJ11" i="2"/>
  <c r="BJ12" i="2"/>
  <c r="BJ13" i="2"/>
  <c r="BS26" i="2" s="1"/>
  <c r="BJ14" i="2"/>
  <c r="BJ15" i="2"/>
  <c r="BS12" i="2" s="1"/>
  <c r="BJ16" i="2"/>
  <c r="BJ17" i="2"/>
  <c r="BJ18" i="2"/>
  <c r="BJ19" i="2"/>
  <c r="BS24" i="2" s="1"/>
  <c r="BJ20" i="2"/>
  <c r="BS11" i="2" s="1"/>
  <c r="BJ21" i="2"/>
  <c r="BS20" i="2" s="1"/>
  <c r="BJ22" i="2"/>
  <c r="BJ23" i="2"/>
  <c r="BJ24" i="2"/>
  <c r="BS23" i="2" s="1"/>
  <c r="BJ25" i="2"/>
  <c r="BJ26" i="2"/>
  <c r="BJ27" i="2"/>
  <c r="BS35" i="2" s="1"/>
  <c r="BJ28" i="2"/>
  <c r="BS30" i="2" s="1"/>
  <c r="BJ29" i="2"/>
  <c r="BS33" i="2" s="1"/>
  <c r="BJ30" i="2"/>
  <c r="BJ31" i="2"/>
  <c r="BJ32" i="2"/>
  <c r="BS21" i="2" s="1"/>
  <c r="BJ33" i="2"/>
  <c r="BJ34" i="2"/>
  <c r="BJ35" i="2"/>
  <c r="BS25" i="2" s="1"/>
  <c r="BJ36" i="2"/>
  <c r="BS34" i="2" s="1"/>
  <c r="BJ37" i="2"/>
  <c r="BS37" i="2" s="1"/>
  <c r="BJ10" i="2"/>
  <c r="BS14" i="2" s="1"/>
  <c r="BG39" i="2"/>
  <c r="F39" i="2"/>
  <c r="G39" i="2"/>
  <c r="I39" i="2"/>
  <c r="J39" i="2"/>
  <c r="K39" i="2"/>
  <c r="L39" i="2"/>
  <c r="M39" i="2"/>
  <c r="O39" i="2"/>
  <c r="Q39" i="2"/>
  <c r="S39" i="2"/>
  <c r="AG39" i="2"/>
  <c r="AH39" i="2"/>
  <c r="AI39" i="2"/>
  <c r="AJ39" i="2"/>
  <c r="AK39" i="2"/>
  <c r="AL39" i="2"/>
  <c r="AN39" i="2"/>
  <c r="AM39" i="2"/>
  <c r="AO39" i="2"/>
  <c r="AP39" i="2"/>
  <c r="AQ39" i="2"/>
  <c r="AT39" i="2"/>
  <c r="AV39" i="2"/>
  <c r="AX39" i="2"/>
  <c r="J38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1" i="1"/>
  <c r="BS15" i="2" l="1"/>
  <c r="BS16" i="2"/>
  <c r="BS19" i="2"/>
  <c r="BS31" i="2"/>
  <c r="BS28" i="2"/>
  <c r="BS27" i="2"/>
  <c r="BS22" i="2"/>
  <c r="BS13" i="2"/>
  <c r="BS18" i="2"/>
  <c r="BS17" i="2"/>
  <c r="BS29" i="2"/>
  <c r="BS36" i="2"/>
  <c r="BS32" i="2"/>
  <c r="BS10" i="2"/>
  <c r="K9" i="1"/>
  <c r="J9" i="1"/>
  <c r="B73" i="14"/>
  <c r="B72" i="14" s="1"/>
  <c r="B71" i="14"/>
  <c r="B70" i="14" s="1"/>
  <c r="H41" i="2" l="1"/>
  <c r="H39" i="2"/>
  <c r="B39" i="2" s="1"/>
  <c r="B3" i="14" s="1"/>
  <c r="BI36" i="2" l="1"/>
  <c r="BI11" i="2"/>
  <c r="BI35" i="2"/>
  <c r="BR35" i="2" s="1"/>
  <c r="BI33" i="2"/>
  <c r="BI32" i="2"/>
  <c r="BI25" i="2"/>
  <c r="B41" i="2"/>
  <c r="B4" i="14" s="1"/>
  <c r="BI34" i="2"/>
  <c r="BI13" i="2"/>
  <c r="BI27" i="2"/>
  <c r="BI28" i="2"/>
  <c r="BI23" i="2"/>
  <c r="BI16" i="2"/>
  <c r="BI14" i="2"/>
  <c r="BI15" i="2"/>
  <c r="BI37" i="2"/>
  <c r="BR37" i="2" s="1"/>
  <c r="BI17" i="2"/>
  <c r="BI12" i="2"/>
  <c r="BI19" i="2"/>
  <c r="BR25" i="2" s="1"/>
  <c r="BI29" i="2"/>
  <c r="BR27" i="2" s="1"/>
  <c r="BI26" i="2"/>
  <c r="BI30" i="2"/>
  <c r="BI24" i="2"/>
  <c r="BI31" i="2"/>
  <c r="BR32" i="2" s="1"/>
  <c r="BI18" i="2"/>
  <c r="BI22" i="2"/>
  <c r="BI21" i="2"/>
  <c r="BR19" i="2" s="1"/>
  <c r="BI20" i="2"/>
  <c r="BI10" i="2"/>
  <c r="BR13" i="2" s="1"/>
  <c r="BR21" i="2" l="1"/>
  <c r="BR18" i="2"/>
  <c r="BR12" i="2"/>
  <c r="BR22" i="2"/>
  <c r="BR29" i="2"/>
  <c r="BR28" i="2"/>
  <c r="BR14" i="2"/>
  <c r="BR36" i="2"/>
  <c r="BR10" i="2"/>
  <c r="BR17" i="2"/>
  <c r="BR34" i="2"/>
  <c r="BR33" i="2"/>
  <c r="BR11" i="2"/>
  <c r="BR26" i="2"/>
  <c r="BR15" i="2"/>
  <c r="BR24" i="2"/>
  <c r="BR16" i="2"/>
  <c r="BR20" i="2"/>
  <c r="BR31" i="2"/>
  <c r="BR30" i="2"/>
  <c r="BR23" i="2"/>
</calcChain>
</file>

<file path=xl/sharedStrings.xml><?xml version="1.0" encoding="utf-8"?>
<sst xmlns="http://schemas.openxmlformats.org/spreadsheetml/2006/main" count="745" uniqueCount="120">
  <si>
    <t>Week nr:</t>
  </si>
  <si>
    <t>Datum:</t>
  </si>
  <si>
    <t>Begintijd:</t>
  </si>
  <si>
    <t>Eindtijd:</t>
  </si>
  <si>
    <t>Temperatuur ºC:</t>
  </si>
  <si>
    <t>Bewolking %:</t>
  </si>
  <si>
    <t>Waarnemer(s):</t>
  </si>
  <si>
    <t>Soort</t>
  </si>
  <si>
    <t>Aantal in sectie:</t>
  </si>
  <si>
    <t>Vliegend</t>
  </si>
  <si>
    <t>Drinkend</t>
  </si>
  <si>
    <t>Rustend</t>
  </si>
  <si>
    <t>Op welke planten?</t>
  </si>
  <si>
    <t>Bijzonderheden (ei/rups, m/v)</t>
  </si>
  <si>
    <t>siertuin</t>
  </si>
  <si>
    <t>poel/hei</t>
  </si>
  <si>
    <t>struweel</t>
  </si>
  <si>
    <t>Citroenvlinder</t>
  </si>
  <si>
    <t>Oranjetipje</t>
  </si>
  <si>
    <t>Bont zandoogje</t>
  </si>
  <si>
    <t>Oranje zandoogje</t>
  </si>
  <si>
    <t>Bruin zandoogje</t>
  </si>
  <si>
    <t>Atalanta</t>
  </si>
  <si>
    <t>Dagpauwoog</t>
  </si>
  <si>
    <t>Distelvlinder</t>
  </si>
  <si>
    <t>Gehakkelde aurelia</t>
  </si>
  <si>
    <t>Landkaartje</t>
  </si>
  <si>
    <t>Klein koolwitje</t>
  </si>
  <si>
    <t>Klein geaderd witje</t>
  </si>
  <si>
    <t>Groot koolwitje</t>
  </si>
  <si>
    <t>Witje onbekend</t>
  </si>
  <si>
    <t>Groot dikkopje</t>
  </si>
  <si>
    <t>Zwartsprietdikkopje</t>
  </si>
  <si>
    <t>Kleine vuurvlinder</t>
  </si>
  <si>
    <t>Kleine vos</t>
  </si>
  <si>
    <t>Koninginnenpage</t>
  </si>
  <si>
    <t>Icarusblauwtje</t>
  </si>
  <si>
    <t>Boomblauwtje</t>
  </si>
  <si>
    <t>Kleine parelmoervlinder</t>
  </si>
  <si>
    <t>Eikenpage</t>
  </si>
  <si>
    <t>Hooibeestje</t>
  </si>
  <si>
    <t>Gamma-uil</t>
  </si>
  <si>
    <t>Sint-jacobsvlinder</t>
  </si>
  <si>
    <t>Kolibrievlinder</t>
  </si>
  <si>
    <t>Totaal</t>
  </si>
  <si>
    <t>Magda</t>
  </si>
  <si>
    <t>Fanny</t>
  </si>
  <si>
    <t>Annet</t>
  </si>
  <si>
    <t>St. Jansvlinder</t>
  </si>
  <si>
    <t>Sint-Jacobsvlinder</t>
  </si>
  <si>
    <t>Sint-Jansvlinder</t>
  </si>
  <si>
    <t>Vlinderstichting</t>
  </si>
  <si>
    <t xml:space="preserve">Vlindertuin Waalre </t>
  </si>
  <si>
    <t>Genormeerd (max = 100)</t>
  </si>
  <si>
    <t>Route 1429</t>
  </si>
  <si>
    <t>Aantal soorten</t>
  </si>
  <si>
    <t>Jaar</t>
  </si>
  <si>
    <t>aantal tellingen</t>
  </si>
  <si>
    <t>aantal vlinders</t>
  </si>
  <si>
    <t>aantal soorten</t>
  </si>
  <si>
    <t>top3</t>
  </si>
  <si>
    <t>tijdens de telperiode</t>
  </si>
  <si>
    <t>m/s</t>
  </si>
  <si>
    <t>overheersende windrichting</t>
  </si>
  <si>
    <t>Het weer in Eindhoven volgens het KNMI</t>
  </si>
  <si>
    <t>datum</t>
  </si>
  <si>
    <r>
      <t>temperatuur (</t>
    </r>
    <r>
      <rPr>
        <b/>
        <sz val="12"/>
        <rFont val="Calibri"/>
        <family val="2"/>
      </rPr>
      <t>°C)</t>
    </r>
  </si>
  <si>
    <t>wind (gem)</t>
  </si>
  <si>
    <t>neerslag</t>
  </si>
  <si>
    <t>MIn</t>
  </si>
  <si>
    <t>vorst</t>
  </si>
  <si>
    <t>tijdvak</t>
  </si>
  <si>
    <t>windrichting</t>
  </si>
  <si>
    <t>max</t>
  </si>
  <si>
    <t>min</t>
  </si>
  <si>
    <t>gem</t>
  </si>
  <si>
    <t>min (10cm)</t>
  </si>
  <si>
    <t>richting</t>
  </si>
  <si>
    <t>(mm)</t>
  </si>
  <si>
    <t>temp</t>
  </si>
  <si>
    <t>vr</t>
  </si>
  <si>
    <t>za</t>
  </si>
  <si>
    <t>zo</t>
  </si>
  <si>
    <t>ma</t>
  </si>
  <si>
    <t>di</t>
  </si>
  <si>
    <t>wo</t>
  </si>
  <si>
    <t>do</t>
  </si>
  <si>
    <t>totaal</t>
  </si>
  <si>
    <t>zon</t>
  </si>
  <si>
    <t>(uur)</t>
  </si>
  <si>
    <t>zonuren</t>
  </si>
  <si>
    <t>Het weer</t>
  </si>
  <si>
    <t>gemiddelde temperatuur °C</t>
  </si>
  <si>
    <t>regenval mm</t>
  </si>
  <si>
    <t>gemiddelde windsnelheid m/s</t>
  </si>
  <si>
    <t>1 jan - 31 dec</t>
  </si>
  <si>
    <t>1 apr - 30 sept</t>
  </si>
  <si>
    <t>1 okt - 30 sept</t>
  </si>
  <si>
    <t>Koninginnepage</t>
  </si>
  <si>
    <t>teldag</t>
  </si>
  <si>
    <t xml:space="preserve">optimale </t>
  </si>
  <si>
    <t>optimale teldagen</t>
  </si>
  <si>
    <t>Bewolking (%):</t>
  </si>
  <si>
    <t>Zwartspriet dikkopje</t>
  </si>
  <si>
    <t>Mariëtte</t>
  </si>
  <si>
    <t>Wim</t>
  </si>
  <si>
    <t>4-9</t>
  </si>
  <si>
    <t>10-9</t>
  </si>
  <si>
    <t>1-12</t>
  </si>
  <si>
    <t>aantal</t>
  </si>
  <si>
    <t>soort</t>
  </si>
  <si>
    <t>Windkracht m/s:</t>
  </si>
  <si>
    <t>genormeerd 100%</t>
  </si>
  <si>
    <t>VLST</t>
  </si>
  <si>
    <t>Windkracht(m/s):</t>
  </si>
  <si>
    <t>Hans</t>
  </si>
  <si>
    <t>Temperatuur:</t>
  </si>
  <si>
    <t>Marja</t>
  </si>
  <si>
    <t>temp copy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</si>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</sst>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yy;@"/>
    <numFmt numFmtId="165" formatCode="[$-413]d/mmm;@"/>
    <numFmt numFmtId="166" formatCode="0.0"/>
    <numFmt numFmtId="167" formatCode="0.000"/>
    <numFmt numFmtId="168" formatCode="0.0000"/>
  </numFmts>
  <fonts count="20" x14ac:knownFonts="1">
    <font>
      <sz val="10"/>
      <name val="Arial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4"/>
      <color rgb="FF0000FF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14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0" xfId="0" applyFo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" fillId="0" borderId="7" xfId="0" applyFont="1" applyBorder="1" applyAlignment="1">
      <alignment vertical="top" textRotation="180" wrapText="1"/>
    </xf>
    <xf numFmtId="0" fontId="1" fillId="0" borderId="8" xfId="0" applyFont="1" applyBorder="1" applyAlignment="1">
      <alignment vertical="top" textRotation="180" wrapText="1"/>
    </xf>
    <xf numFmtId="0" fontId="0" fillId="0" borderId="4" xfId="0" applyBorder="1" applyAlignment="1">
      <alignment vertical="top" textRotation="180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20" fontId="0" fillId="0" borderId="0" xfId="0" applyNumberFormat="1"/>
    <xf numFmtId="0" fontId="7" fillId="0" borderId="0" xfId="0" applyFont="1"/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0" fontId="1" fillId="0" borderId="9" xfId="0" applyFont="1" applyBorder="1" applyAlignment="1">
      <alignment vertical="top" wrapText="1"/>
    </xf>
    <xf numFmtId="164" fontId="0" fillId="0" borderId="0" xfId="0" applyNumberFormat="1"/>
    <xf numFmtId="0" fontId="1" fillId="0" borderId="0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9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3" borderId="0" xfId="0" applyFill="1"/>
    <xf numFmtId="167" fontId="0" fillId="0" borderId="0" xfId="0" applyNumberFormat="1"/>
    <xf numFmtId="0" fontId="1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 wrapText="1"/>
    </xf>
    <xf numFmtId="168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center"/>
    </xf>
    <xf numFmtId="166" fontId="0" fillId="4" borderId="0" xfId="0" applyNumberFormat="1" applyFill="1" applyAlignment="1">
      <alignment horizontal="center" vertical="center" wrapText="1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1" fontId="7" fillId="0" borderId="0" xfId="0" applyNumberFormat="1" applyFont="1"/>
    <xf numFmtId="166" fontId="7" fillId="0" borderId="0" xfId="0" applyNumberFormat="1" applyFont="1"/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5" fontId="0" fillId="5" borderId="0" xfId="0" applyNumberFormat="1" applyFill="1" applyAlignment="1">
      <alignment horizontal="center"/>
    </xf>
    <xf numFmtId="0" fontId="15" fillId="5" borderId="0" xfId="0" applyFont="1" applyFill="1" applyAlignment="1">
      <alignment horizontal="center"/>
    </xf>
    <xf numFmtId="166" fontId="0" fillId="5" borderId="0" xfId="0" applyNumberFormat="1" applyFill="1" applyAlignment="1">
      <alignment horizontal="center" vertical="center" wrapText="1"/>
    </xf>
    <xf numFmtId="0" fontId="0" fillId="5" borderId="0" xfId="0" applyFill="1"/>
    <xf numFmtId="167" fontId="15" fillId="0" borderId="0" xfId="0" applyNumberFormat="1" applyFont="1"/>
    <xf numFmtId="166" fontId="15" fillId="4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16" fillId="3" borderId="15" xfId="0" applyFont="1" applyFill="1" applyBorder="1" applyAlignment="1">
      <alignment horizontal="right"/>
    </xf>
    <xf numFmtId="0" fontId="3" fillId="3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66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right"/>
    </xf>
    <xf numFmtId="0" fontId="0" fillId="5" borderId="0" xfId="0" applyFill="1" applyAlignment="1">
      <alignment horizontal="center"/>
    </xf>
    <xf numFmtId="0" fontId="18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/>
    <xf numFmtId="0" fontId="0" fillId="0" borderId="0" xfId="0" quotePrefix="1" applyAlignment="1">
      <alignment horizontal="right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9" fontId="0" fillId="0" borderId="0" xfId="0" applyNumberFormat="1"/>
    <xf numFmtId="1" fontId="0" fillId="5" borderId="0" xfId="0" applyNumberFormat="1" applyFill="1" applyAlignment="1">
      <alignment horizontal="center" vertical="center" wrapText="1"/>
    </xf>
    <xf numFmtId="166" fontId="0" fillId="4" borderId="0" xfId="0" applyNumberFormat="1" applyFill="1" applyAlignment="1">
      <alignment horizontal="center"/>
    </xf>
    <xf numFmtId="165" fontId="0" fillId="6" borderId="0" xfId="0" applyNumberFormat="1" applyFill="1"/>
    <xf numFmtId="20" fontId="15" fillId="0" borderId="0" xfId="0" applyNumberFormat="1" applyFont="1"/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165" fontId="0" fillId="0" borderId="0" xfId="0" applyNumberFormat="1" applyFill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0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5" fontId="0" fillId="7" borderId="0" xfId="0" applyNumberFormat="1" applyFill="1" applyAlignment="1">
      <alignment horizontal="center"/>
    </xf>
    <xf numFmtId="0" fontId="0" fillId="7" borderId="0" xfId="0" applyFill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alcChain" Target="calcChain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2.xml"/><Relationship Id="rId10" Type="http://schemas.openxmlformats.org/officeDocument/2006/relationships/chartsheet" Target="chartsheets/sheet9.xml"/><Relationship Id="rId19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vjtj!$B$60:$B$61</c:f>
              <c:numCache>
                <c:formatCode>0.000</c:formatCode>
                <c:ptCount val="2"/>
                <c:pt idx="0">
                  <c:v>-1.0770503369313078</c:v>
                </c:pt>
                <c:pt idx="1">
                  <c:v>1.0770503369313078</c:v>
                </c:pt>
              </c:numCache>
            </c:numRef>
          </c:xVal>
          <c:yVal>
            <c:numRef>
              <c:f>vjtj!$B$62:$B$63</c:f>
              <c:numCache>
                <c:formatCode>0.000</c:formatCode>
                <c:ptCount val="2"/>
                <c:pt idx="0">
                  <c:v>0.19660842651221599</c:v>
                </c:pt>
                <c:pt idx="1">
                  <c:v>-0.19660842651221599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14240"/>
        <c:axId val="469911104"/>
      </c:scatterChart>
      <c:valAx>
        <c:axId val="469914240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11104"/>
        <c:crosses val="autoZero"/>
        <c:crossBetween val="midCat"/>
        <c:majorUnit val="5"/>
        <c:minorUnit val="5"/>
      </c:valAx>
      <c:valAx>
        <c:axId val="469911104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14240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Genormeerde tellingen 2010 (max = 100)</a:t>
            </a:r>
          </a:p>
        </c:rich>
      </c:tx>
      <c:layout>
        <c:manualLayout>
          <c:xMode val="edge"/>
          <c:yMode val="edge"/>
          <c:x val="0.3402274961997352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8355739400207"/>
          <c:y val="0.12203389830508475"/>
          <c:w val="0.79110651499482942"/>
          <c:h val="0.86101694915254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data!$BI$2</c:f>
              <c:strCache>
                <c:ptCount val="1"/>
                <c:pt idx="0">
                  <c:v>Vlindertuin Waalre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Klein koolwitje</c:v>
                </c:pt>
                <c:pt idx="1">
                  <c:v>Atalanta</c:v>
                </c:pt>
                <c:pt idx="2">
                  <c:v>Gehakkelde aurelia</c:v>
                </c:pt>
                <c:pt idx="3">
                  <c:v>Dagpauwoog</c:v>
                </c:pt>
                <c:pt idx="4">
                  <c:v>Citroenvlinder</c:v>
                </c:pt>
                <c:pt idx="5">
                  <c:v>Witje onbekend</c:v>
                </c:pt>
                <c:pt idx="6">
                  <c:v>Oranjetipje</c:v>
                </c:pt>
                <c:pt idx="7">
                  <c:v>Groot dikkopje</c:v>
                </c:pt>
                <c:pt idx="8">
                  <c:v>Kleine vuurvlinder</c:v>
                </c:pt>
                <c:pt idx="9">
                  <c:v>Groot koolwitje</c:v>
                </c:pt>
                <c:pt idx="10">
                  <c:v>Klein geaderd witje</c:v>
                </c:pt>
                <c:pt idx="11">
                  <c:v>Oranje zandoogje</c:v>
                </c:pt>
                <c:pt idx="12">
                  <c:v>Bont zandoogje</c:v>
                </c:pt>
                <c:pt idx="13">
                  <c:v>Landkaartje</c:v>
                </c:pt>
                <c:pt idx="14">
                  <c:v>Boomblauwtje</c:v>
                </c:pt>
                <c:pt idx="15">
                  <c:v>Icarusblauwtje</c:v>
                </c:pt>
                <c:pt idx="16">
                  <c:v>Bruin zandoogje</c:v>
                </c:pt>
                <c:pt idx="17">
                  <c:v>Sint-Jacobsvlinder</c:v>
                </c:pt>
                <c:pt idx="18">
                  <c:v>Kleine parelmoervlinder</c:v>
                </c:pt>
                <c:pt idx="19">
                  <c:v>Eikenpage</c:v>
                </c:pt>
                <c:pt idx="20">
                  <c:v>Distelvlinder</c:v>
                </c:pt>
                <c:pt idx="21">
                  <c:v>Koninginnenpage</c:v>
                </c:pt>
                <c:pt idx="22">
                  <c:v>Gamma-uil</c:v>
                </c:pt>
                <c:pt idx="23">
                  <c:v>Zwartsprietdikkopje</c:v>
                </c:pt>
                <c:pt idx="24">
                  <c:v>Kleine vos</c:v>
                </c:pt>
                <c:pt idx="25">
                  <c:v>Hooibeestje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data!$BR$10:$BR$37</c:f>
              <c:numCache>
                <c:formatCode>0</c:formatCode>
                <c:ptCount val="28"/>
                <c:pt idx="0">
                  <c:v>100</c:v>
                </c:pt>
                <c:pt idx="1">
                  <c:v>89.940828402366861</c:v>
                </c:pt>
                <c:pt idx="2">
                  <c:v>75.739644970414204</c:v>
                </c:pt>
                <c:pt idx="3">
                  <c:v>59.76331360946746</c:v>
                </c:pt>
                <c:pt idx="4">
                  <c:v>56.80473372781065</c:v>
                </c:pt>
                <c:pt idx="5">
                  <c:v>28.994082840236686</c:v>
                </c:pt>
                <c:pt idx="6">
                  <c:v>23.076923076923077</c:v>
                </c:pt>
                <c:pt idx="7">
                  <c:v>21.301775147928996</c:v>
                </c:pt>
                <c:pt idx="8">
                  <c:v>21.301775147928996</c:v>
                </c:pt>
                <c:pt idx="9">
                  <c:v>20.710059171597635</c:v>
                </c:pt>
                <c:pt idx="10">
                  <c:v>18.34319526627219</c:v>
                </c:pt>
                <c:pt idx="11">
                  <c:v>13.017751479289942</c:v>
                </c:pt>
                <c:pt idx="12">
                  <c:v>11.242603550295858</c:v>
                </c:pt>
                <c:pt idx="13">
                  <c:v>8.8757396449704142</c:v>
                </c:pt>
                <c:pt idx="14">
                  <c:v>8.2840236686390547</c:v>
                </c:pt>
                <c:pt idx="15">
                  <c:v>5.9171597633136095</c:v>
                </c:pt>
                <c:pt idx="16">
                  <c:v>5.3254437869822491</c:v>
                </c:pt>
                <c:pt idx="17">
                  <c:v>3.5502958579881656</c:v>
                </c:pt>
                <c:pt idx="18">
                  <c:v>2.9585798816568047</c:v>
                </c:pt>
                <c:pt idx="19">
                  <c:v>2.9585798816568047</c:v>
                </c:pt>
                <c:pt idx="20">
                  <c:v>2.3668639053254439</c:v>
                </c:pt>
                <c:pt idx="21">
                  <c:v>1.7751479289940828</c:v>
                </c:pt>
                <c:pt idx="22">
                  <c:v>1.7751479289940828</c:v>
                </c:pt>
                <c:pt idx="23">
                  <c:v>1.1834319526627219</c:v>
                </c:pt>
                <c:pt idx="24">
                  <c:v>0.59171597633136097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data!$BJ$2</c:f>
              <c:strCache>
                <c:ptCount val="1"/>
                <c:pt idx="0">
                  <c:v>Vlinderstichting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Klein koolwitje</c:v>
                </c:pt>
                <c:pt idx="1">
                  <c:v>Atalanta</c:v>
                </c:pt>
                <c:pt idx="2">
                  <c:v>Gehakkelde aurelia</c:v>
                </c:pt>
                <c:pt idx="3">
                  <c:v>Dagpauwoog</c:v>
                </c:pt>
                <c:pt idx="4">
                  <c:v>Citroenvlinder</c:v>
                </c:pt>
                <c:pt idx="5">
                  <c:v>Witje onbekend</c:v>
                </c:pt>
                <c:pt idx="6">
                  <c:v>Oranjetipje</c:v>
                </c:pt>
                <c:pt idx="7">
                  <c:v>Groot dikkopje</c:v>
                </c:pt>
                <c:pt idx="8">
                  <c:v>Kleine vuurvlinder</c:v>
                </c:pt>
                <c:pt idx="9">
                  <c:v>Groot koolwitje</c:v>
                </c:pt>
                <c:pt idx="10">
                  <c:v>Klein geaderd witje</c:v>
                </c:pt>
                <c:pt idx="11">
                  <c:v>Oranje zandoogje</c:v>
                </c:pt>
                <c:pt idx="12">
                  <c:v>Bont zandoogje</c:v>
                </c:pt>
                <c:pt idx="13">
                  <c:v>Landkaartje</c:v>
                </c:pt>
                <c:pt idx="14">
                  <c:v>Boomblauwtje</c:v>
                </c:pt>
                <c:pt idx="15">
                  <c:v>Icarusblauwtje</c:v>
                </c:pt>
                <c:pt idx="16">
                  <c:v>Bruin zandoogje</c:v>
                </c:pt>
                <c:pt idx="17">
                  <c:v>Sint-Jacobsvlinder</c:v>
                </c:pt>
                <c:pt idx="18">
                  <c:v>Kleine parelmoervlinder</c:v>
                </c:pt>
                <c:pt idx="19">
                  <c:v>Eikenpage</c:v>
                </c:pt>
                <c:pt idx="20">
                  <c:v>Distelvlinder</c:v>
                </c:pt>
                <c:pt idx="21">
                  <c:v>Koninginnenpage</c:v>
                </c:pt>
                <c:pt idx="22">
                  <c:v>Gamma-uil</c:v>
                </c:pt>
                <c:pt idx="23">
                  <c:v>Zwartsprietdikkopje</c:v>
                </c:pt>
                <c:pt idx="24">
                  <c:v>Kleine vos</c:v>
                </c:pt>
                <c:pt idx="25">
                  <c:v>Hooibeestje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data!$BS$10:$BS$37</c:f>
              <c:numCache>
                <c:formatCode>0</c:formatCode>
                <c:ptCount val="28"/>
                <c:pt idx="0">
                  <c:v>74.120218579234972</c:v>
                </c:pt>
                <c:pt idx="1">
                  <c:v>11.962529274004684</c:v>
                </c:pt>
                <c:pt idx="2">
                  <c:v>6.4918032786885256</c:v>
                </c:pt>
                <c:pt idx="3">
                  <c:v>13.25214676034348</c:v>
                </c:pt>
                <c:pt idx="4">
                  <c:v>6.616705698672912</c:v>
                </c:pt>
                <c:pt idx="5">
                  <c:v>0</c:v>
                </c:pt>
                <c:pt idx="6">
                  <c:v>7.1225604996096799</c:v>
                </c:pt>
                <c:pt idx="7">
                  <c:v>19.797033567525371</c:v>
                </c:pt>
                <c:pt idx="8">
                  <c:v>17.302107728337237</c:v>
                </c:pt>
                <c:pt idx="9">
                  <c:v>9.2396565183450434</c:v>
                </c:pt>
                <c:pt idx="10">
                  <c:v>43.288056206088996</c:v>
                </c:pt>
                <c:pt idx="11">
                  <c:v>23.144418423106945</c:v>
                </c:pt>
                <c:pt idx="12">
                  <c:v>26.3544106167057</c:v>
                </c:pt>
                <c:pt idx="13">
                  <c:v>4.5464480874316937</c:v>
                </c:pt>
                <c:pt idx="14">
                  <c:v>4.3497267759562845</c:v>
                </c:pt>
                <c:pt idx="15">
                  <c:v>34.626073380171739</c:v>
                </c:pt>
                <c:pt idx="16">
                  <c:v>100</c:v>
                </c:pt>
                <c:pt idx="17">
                  <c:v>0</c:v>
                </c:pt>
                <c:pt idx="18">
                  <c:v>4.3653395784543321</c:v>
                </c:pt>
                <c:pt idx="19">
                  <c:v>2.2763466042154565</c:v>
                </c:pt>
                <c:pt idx="20">
                  <c:v>1.511319281811085</c:v>
                </c:pt>
                <c:pt idx="21">
                  <c:v>0.5714285714285714</c:v>
                </c:pt>
                <c:pt idx="22">
                  <c:v>0</c:v>
                </c:pt>
                <c:pt idx="23">
                  <c:v>17.639344262295083</c:v>
                </c:pt>
                <c:pt idx="24">
                  <c:v>15.881342701014834</c:v>
                </c:pt>
                <c:pt idx="25">
                  <c:v>29.673692427790787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23256"/>
        <c:axId val="469924040"/>
      </c:barChart>
      <c:catAx>
        <c:axId val="469923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4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2404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3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425023497033398"/>
          <c:y val="0.59664148211322443"/>
          <c:w val="0.23088738880611417"/>
          <c:h val="0.1113062105208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2010 Witjes</a:t>
            </a:r>
          </a:p>
        </c:rich>
      </c:tx>
      <c:layout>
        <c:manualLayout>
          <c:xMode val="edge"/>
          <c:yMode val="edge"/>
          <c:x val="5.5842816862228459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data!$C$10:$BB$10</c:f>
              <c:numCache>
                <c:formatCode>General</c:formatCode>
                <c:ptCount val="52"/>
                <c:pt idx="2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15</c:v>
                </c:pt>
                <c:pt idx="31">
                  <c:v>16</c:v>
                </c:pt>
                <c:pt idx="32">
                  <c:v>0</c:v>
                </c:pt>
                <c:pt idx="33">
                  <c:v>8</c:v>
                </c:pt>
                <c:pt idx="34">
                  <c:v>0</c:v>
                </c:pt>
                <c:pt idx="36">
                  <c:v>12</c:v>
                </c:pt>
                <c:pt idx="37">
                  <c:v>1</c:v>
                </c:pt>
                <c:pt idx="39">
                  <c:v>5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3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data!$C$11:$BB$11</c:f>
              <c:numCache>
                <c:formatCode>General</c:formatCode>
                <c:ptCount val="52"/>
                <c:pt idx="2">
                  <c:v>0</c:v>
                </c:pt>
                <c:pt idx="3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4"/>
          <c:order val="2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data!$C$20:$BB$20</c:f>
              <c:numCache>
                <c:formatCode>General</c:formatCode>
                <c:ptCount val="52"/>
                <c:pt idx="2">
                  <c:v>3</c:v>
                </c:pt>
                <c:pt idx="3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4</c:v>
                </c:pt>
                <c:pt idx="27">
                  <c:v>0</c:v>
                </c:pt>
                <c:pt idx="28">
                  <c:v>13</c:v>
                </c:pt>
                <c:pt idx="29">
                  <c:v>17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7</c:v>
                </c:pt>
                <c:pt idx="34">
                  <c:v>0</c:v>
                </c:pt>
                <c:pt idx="36">
                  <c:v>4</c:v>
                </c:pt>
                <c:pt idx="37">
                  <c:v>3</c:v>
                </c:pt>
                <c:pt idx="39">
                  <c:v>12</c:v>
                </c:pt>
                <c:pt idx="40">
                  <c:v>8</c:v>
                </c:pt>
                <c:pt idx="41">
                  <c:v>7</c:v>
                </c:pt>
                <c:pt idx="42">
                  <c:v>12</c:v>
                </c:pt>
                <c:pt idx="43">
                  <c:v>8</c:v>
                </c:pt>
                <c:pt idx="44">
                  <c:v>4</c:v>
                </c:pt>
                <c:pt idx="45">
                  <c:v>10</c:v>
                </c:pt>
                <c:pt idx="46">
                  <c:v>5</c:v>
                </c:pt>
                <c:pt idx="47">
                  <c:v>5</c:v>
                </c:pt>
                <c:pt idx="48">
                  <c:v>2</c:v>
                </c:pt>
                <c:pt idx="49">
                  <c:v>2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ser>
          <c:idx val="15"/>
          <c:order val="3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data!$C$21:$BB$21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2</c:v>
                </c:pt>
                <c:pt idx="37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6"/>
          <c:order val="4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data!$C$22:$BB$22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2</c:v>
                </c:pt>
                <c:pt idx="29">
                  <c:v>6</c:v>
                </c:pt>
                <c:pt idx="30">
                  <c:v>4</c:v>
                </c:pt>
                <c:pt idx="31">
                  <c:v>3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2</c:v>
                </c:pt>
                <c:pt idx="37">
                  <c:v>2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ser>
          <c:idx val="17"/>
          <c:order val="5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data!$C$23:$BB$23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6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4</c:v>
                </c:pt>
                <c:pt idx="37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9</c:v>
                </c:pt>
                <c:pt idx="42">
                  <c:v>7</c:v>
                </c:pt>
                <c:pt idx="43">
                  <c:v>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2272"/>
        <c:axId val="469936976"/>
      </c:barChart>
      <c:catAx>
        <c:axId val="469932272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69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068424512"/>
          <c:y val="2.0338905828089615E-2"/>
          <c:w val="0.15718715204020861"/>
          <c:h val="0.88305075756551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2010 Grote dagvlinders</a:t>
            </a:r>
          </a:p>
        </c:rich>
      </c:tx>
      <c:layout>
        <c:manualLayout>
          <c:xMode val="edge"/>
          <c:yMode val="edge"/>
          <c:x val="5.5842816862228459E-2"/>
          <c:y val="3.7288112667714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data!$C$15:$BB$15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6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6">
                  <c:v>1</c:v>
                </c:pt>
                <c:pt idx="37">
                  <c:v>1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6</c:v>
                </c:pt>
                <c:pt idx="43">
                  <c:v>16</c:v>
                </c:pt>
                <c:pt idx="44">
                  <c:v>3</c:v>
                </c:pt>
                <c:pt idx="45">
                  <c:v>25</c:v>
                </c:pt>
                <c:pt idx="46">
                  <c:v>14</c:v>
                </c:pt>
                <c:pt idx="47">
                  <c:v>26</c:v>
                </c:pt>
                <c:pt idx="48">
                  <c:v>14</c:v>
                </c:pt>
                <c:pt idx="49">
                  <c:v>19</c:v>
                </c:pt>
                <c:pt idx="50">
                  <c:v>0</c:v>
                </c:pt>
                <c:pt idx="51">
                  <c:v>5</c:v>
                </c:pt>
              </c:numCache>
            </c:numRef>
          </c:val>
        </c:ser>
        <c:ser>
          <c:idx val="10"/>
          <c:order val="1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data!$C$16:$BB$16</c:f>
              <c:numCache>
                <c:formatCode>General</c:formatCode>
                <c:ptCount val="52"/>
                <c:pt idx="2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6">
                  <c:v>1</c:v>
                </c:pt>
                <c:pt idx="37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16</c:v>
                </c:pt>
                <c:pt idx="47">
                  <c:v>4</c:v>
                </c:pt>
                <c:pt idx="48">
                  <c:v>10</c:v>
                </c:pt>
                <c:pt idx="49">
                  <c:v>24</c:v>
                </c:pt>
                <c:pt idx="50">
                  <c:v>0</c:v>
                </c:pt>
                <c:pt idx="51">
                  <c:v>15</c:v>
                </c:pt>
              </c:numCache>
            </c:numRef>
          </c:val>
        </c:ser>
        <c:ser>
          <c:idx val="11"/>
          <c:order val="2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data!$C$17:$BB$17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2"/>
          <c:order val="3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data!$C$18:$BB$18</c:f>
              <c:numCache>
                <c:formatCode>General</c:formatCode>
                <c:ptCount val="52"/>
                <c:pt idx="2">
                  <c:v>4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15</c:v>
                </c:pt>
                <c:pt idx="30">
                  <c:v>3</c:v>
                </c:pt>
                <c:pt idx="31">
                  <c:v>8</c:v>
                </c:pt>
                <c:pt idx="32">
                  <c:v>2</c:v>
                </c:pt>
                <c:pt idx="33">
                  <c:v>5</c:v>
                </c:pt>
                <c:pt idx="34">
                  <c:v>0</c:v>
                </c:pt>
                <c:pt idx="36">
                  <c:v>5</c:v>
                </c:pt>
                <c:pt idx="37">
                  <c:v>1</c:v>
                </c:pt>
                <c:pt idx="39">
                  <c:v>2</c:v>
                </c:pt>
                <c:pt idx="40">
                  <c:v>4</c:v>
                </c:pt>
                <c:pt idx="41">
                  <c:v>4</c:v>
                </c:pt>
                <c:pt idx="42">
                  <c:v>7</c:v>
                </c:pt>
                <c:pt idx="43">
                  <c:v>10</c:v>
                </c:pt>
                <c:pt idx="44">
                  <c:v>6</c:v>
                </c:pt>
                <c:pt idx="45">
                  <c:v>10</c:v>
                </c:pt>
                <c:pt idx="46">
                  <c:v>6</c:v>
                </c:pt>
                <c:pt idx="47">
                  <c:v>2</c:v>
                </c:pt>
                <c:pt idx="48">
                  <c:v>7</c:v>
                </c:pt>
                <c:pt idx="49">
                  <c:v>6</c:v>
                </c:pt>
                <c:pt idx="50">
                  <c:v>0</c:v>
                </c:pt>
                <c:pt idx="51">
                  <c:v>4</c:v>
                </c:pt>
              </c:numCache>
            </c:numRef>
          </c:val>
        </c:ser>
        <c:ser>
          <c:idx val="13"/>
          <c:order val="4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data!$C$19:$BB$19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1"/>
          <c:order val="5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data!$C$27:$BB$27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2"/>
          <c:order val="6"/>
          <c:tx>
            <c:strRef>
              <c:f>data!$A$28</c:f>
              <c:strCache>
                <c:ptCount val="1"/>
                <c:pt idx="0">
                  <c:v>Koninginnenpage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data!$C$28:$BB$28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2664"/>
        <c:axId val="469937760"/>
      </c:barChart>
      <c:catAx>
        <c:axId val="469932664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776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2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2010 Dikkopjes</a:t>
            </a:r>
          </a:p>
        </c:rich>
      </c:tx>
      <c:layout>
        <c:manualLayout>
          <c:xMode val="edge"/>
          <c:yMode val="edge"/>
          <c:x val="4.4467464406727435E-2"/>
          <c:y val="4.067781165617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89658738366079E-2"/>
          <c:y val="2.2033898305084745E-2"/>
          <c:w val="0.79627714581178899"/>
          <c:h val="0.87457627118644066"/>
        </c:manualLayout>
      </c:layout>
      <c:barChart>
        <c:barDir val="col"/>
        <c:grouping val="stacked"/>
        <c:varyColors val="0"/>
        <c:ser>
          <c:idx val="18"/>
          <c:order val="0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data!$C$24:$BB$24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9"/>
          <c:order val="1"/>
          <c:tx>
            <c:strRef>
              <c:f>data!$A$25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data!$C$25:$BB$25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6192"/>
        <c:axId val="469933448"/>
      </c:barChart>
      <c:catAx>
        <c:axId val="469936192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34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3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6192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2010 Blauwtjes</a:t>
            </a:r>
          </a:p>
        </c:rich>
      </c:tx>
      <c:layout>
        <c:manualLayout>
          <c:xMode val="edge"/>
          <c:yMode val="edge"/>
          <c:x val="4.4467464406727435E-2"/>
          <c:y val="3.8983140136271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89658738366079E-2"/>
          <c:y val="2.2033898305084745E-2"/>
          <c:w val="0.79627714581178899"/>
          <c:h val="0.87457627118644066"/>
        </c:manualLayout>
      </c:layout>
      <c:barChart>
        <c:barDir val="col"/>
        <c:grouping val="stacked"/>
        <c:varyColors val="0"/>
        <c:ser>
          <c:idx val="20"/>
          <c:order val="0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data!$C$26:$BB$26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</c:v>
                </c:pt>
                <c:pt idx="44">
                  <c:v>1</c:v>
                </c:pt>
                <c:pt idx="45">
                  <c:v>0</c:v>
                </c:pt>
                <c:pt idx="46">
                  <c:v>5</c:v>
                </c:pt>
                <c:pt idx="47">
                  <c:v>2</c:v>
                </c:pt>
                <c:pt idx="48">
                  <c:v>2</c:v>
                </c:pt>
                <c:pt idx="49">
                  <c:v>8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</c:ser>
        <c:ser>
          <c:idx val="23"/>
          <c:order val="1"/>
          <c:tx>
            <c:strRef>
              <c:f>data!$A$29</c:f>
              <c:strCache>
                <c:ptCount val="1"/>
                <c:pt idx="0">
                  <c:v>Icarusblauwtje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data!$C$29:$BB$29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4"/>
          <c:order val="2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data!$C$30:$BB$30</c:f>
              <c:numCache>
                <c:formatCode>General</c:formatCode>
                <c:ptCount val="52"/>
                <c:pt idx="2">
                  <c:v>1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5"/>
          <c:order val="3"/>
          <c:tx>
            <c:strRef>
              <c:f>data!$A$31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data!$C$31:$BB$31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6"/>
          <c:order val="4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data!$C$32:$BB$32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8936"/>
        <c:axId val="469936584"/>
      </c:barChart>
      <c:catAx>
        <c:axId val="469938936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65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6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893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2010 Zandoogjes</a:t>
            </a:r>
          </a:p>
        </c:rich>
      </c:tx>
      <c:layout>
        <c:manualLayout>
          <c:xMode val="edge"/>
          <c:yMode val="edge"/>
          <c:x val="5.2740438147660204E-2"/>
          <c:y val="3.7288112667714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data!$C$12:$BB$12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</c:ser>
        <c:ser>
          <c:idx val="7"/>
          <c:order val="1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data!$C$13:$BB$13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6">
                  <c:v>2</c:v>
                </c:pt>
                <c:pt idx="37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8"/>
          <c:order val="2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data!$C$14:$BB$14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7"/>
          <c:order val="3"/>
          <c:tx>
            <c:strRef>
              <c:f>data!$A$33</c:f>
              <c:strCache>
                <c:ptCount val="1"/>
                <c:pt idx="0">
                  <c:v>Hooibeestje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data!$C$33:$BB$33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9328"/>
        <c:axId val="469935800"/>
      </c:barChart>
      <c:catAx>
        <c:axId val="469939328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58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5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2010 Dagactieve nachtvlinders</a:t>
            </a:r>
          </a:p>
        </c:rich>
      </c:tx>
      <c:layout>
        <c:manualLayout>
          <c:xMode val="edge"/>
          <c:yMode val="edge"/>
          <c:x val="5.5842816862228459E-2"/>
          <c:y val="3.898296216194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28"/>
          <c:order val="0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data!$C$34:$BB$34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9"/>
          <c:order val="1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data!$C$35:$BB$35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0"/>
          <c:order val="2"/>
          <c:tx>
            <c:strRef>
              <c:f>data!$A$36</c:f>
              <c:strCache>
                <c:ptCount val="1"/>
                <c:pt idx="0">
                  <c:v>Kolibrievlinder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data!$C$36:$BB$36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0"/>
          <c:order val="3"/>
          <c:tx>
            <c:strRef>
              <c:f>data!$A$37</c:f>
              <c:strCache>
                <c:ptCount val="1"/>
                <c:pt idx="0">
                  <c:v>Sint-Jansvlinder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data!$C$37:$BB$37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3056"/>
        <c:axId val="469933840"/>
      </c:barChart>
      <c:catAx>
        <c:axId val="469933056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3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3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727853764903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vjtj!$B$65:$B$66</c:f>
              <c:numCache>
                <c:formatCode>0.000</c:formatCode>
                <c:ptCount val="2"/>
                <c:pt idx="0">
                  <c:v>-0.84244799111960311</c:v>
                </c:pt>
                <c:pt idx="1">
                  <c:v>0.84244799111960311</c:v>
                </c:pt>
              </c:numCache>
            </c:numRef>
          </c:xVal>
          <c:yVal>
            <c:numRef>
              <c:f>vjtj!$B$67:$B$68</c:f>
              <c:numCache>
                <c:formatCode>0.000</c:formatCode>
                <c:ptCount val="2"/>
                <c:pt idx="0">
                  <c:v>-0.61143604169463373</c:v>
                </c:pt>
                <c:pt idx="1">
                  <c:v>0.61143604169463373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11496"/>
        <c:axId val="469914632"/>
      </c:scatterChart>
      <c:valAx>
        <c:axId val="469911496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14632"/>
        <c:crosses val="autoZero"/>
        <c:crossBetween val="midCat"/>
        <c:majorUnit val="5"/>
        <c:minorUnit val="5"/>
      </c:valAx>
      <c:valAx>
        <c:axId val="469914632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11496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vjtj!$B$70:$B$71</c:f>
              <c:numCache>
                <c:formatCode>0.000</c:formatCode>
                <c:ptCount val="2"/>
                <c:pt idx="0">
                  <c:v>-0.68385464791874939</c:v>
                </c:pt>
                <c:pt idx="1">
                  <c:v>0.68385464791874939</c:v>
                </c:pt>
              </c:numCache>
            </c:numRef>
          </c:xVal>
          <c:yVal>
            <c:numRef>
              <c:f>vjtj!$B$72:$B$73</c:f>
              <c:numCache>
                <c:formatCode>0.000</c:formatCode>
                <c:ptCount val="2"/>
                <c:pt idx="0">
                  <c:v>-0.22768057837686878</c:v>
                </c:pt>
                <c:pt idx="1">
                  <c:v>0.22768057837686878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12280"/>
        <c:axId val="469912672"/>
      </c:scatterChart>
      <c:valAx>
        <c:axId val="469912280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12672"/>
        <c:crosses val="autoZero"/>
        <c:crossBetween val="midCat"/>
        <c:majorUnit val="5"/>
        <c:minorUnit val="5"/>
      </c:valAx>
      <c:valAx>
        <c:axId val="469912672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12280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Het weer in Eindhoven 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1 okt 2009 - 30 sept 2010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 volgens het KNMI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17752499138228198"/>
          <c:y val="8.1355932203389825E-2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388"/>
          <c:h val="0.8652730103652297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 w="12700">
              <a:solidFill>
                <a:srgbClr val="00B0F0"/>
              </a:solidFill>
              <a:prstDash val="solid"/>
            </a:ln>
          </c:spPr>
          <c:invertIfNegative val="0"/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KNMI!$K$4:$K$367</c:f>
              <c:numCache>
                <c:formatCode>0.0</c:formatCode>
                <c:ptCount val="364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0.8</c:v>
                </c:pt>
                <c:pt idx="4">
                  <c:v>8.3000000000000007</c:v>
                </c:pt>
                <c:pt idx="5">
                  <c:v>8.6</c:v>
                </c:pt>
                <c:pt idx="6">
                  <c:v>25.1</c:v>
                </c:pt>
                <c:pt idx="7">
                  <c:v>7.1</c:v>
                </c:pt>
                <c:pt idx="8">
                  <c:v>9.1</c:v>
                </c:pt>
                <c:pt idx="9">
                  <c:v>5.6</c:v>
                </c:pt>
                <c:pt idx="10">
                  <c:v>7.5</c:v>
                </c:pt>
                <c:pt idx="11">
                  <c:v>1.4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1.8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</c:v>
                </c:pt>
                <c:pt idx="21">
                  <c:v>0.4</c:v>
                </c:pt>
                <c:pt idx="22">
                  <c:v>0</c:v>
                </c:pt>
                <c:pt idx="23">
                  <c:v>2.8</c:v>
                </c:pt>
                <c:pt idx="24">
                  <c:v>0</c:v>
                </c:pt>
                <c:pt idx="25">
                  <c:v>0.2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12.3</c:v>
                </c:pt>
                <c:pt idx="32">
                  <c:v>0</c:v>
                </c:pt>
                <c:pt idx="33">
                  <c:v>7.4</c:v>
                </c:pt>
                <c:pt idx="34">
                  <c:v>2.7</c:v>
                </c:pt>
                <c:pt idx="35">
                  <c:v>4.3</c:v>
                </c:pt>
                <c:pt idx="36">
                  <c:v>0.5</c:v>
                </c:pt>
                <c:pt idx="37">
                  <c:v>2.2999999999999998</c:v>
                </c:pt>
                <c:pt idx="38">
                  <c:v>0</c:v>
                </c:pt>
                <c:pt idx="39">
                  <c:v>0</c:v>
                </c:pt>
                <c:pt idx="40">
                  <c:v>2.4</c:v>
                </c:pt>
                <c:pt idx="41">
                  <c:v>0</c:v>
                </c:pt>
                <c:pt idx="42">
                  <c:v>2.9</c:v>
                </c:pt>
                <c:pt idx="43">
                  <c:v>0.3</c:v>
                </c:pt>
                <c:pt idx="44">
                  <c:v>3.9</c:v>
                </c:pt>
                <c:pt idx="45">
                  <c:v>1.5</c:v>
                </c:pt>
                <c:pt idx="46">
                  <c:v>1.7</c:v>
                </c:pt>
                <c:pt idx="47">
                  <c:v>0.3</c:v>
                </c:pt>
                <c:pt idx="48">
                  <c:v>0.4</c:v>
                </c:pt>
                <c:pt idx="49">
                  <c:v>0</c:v>
                </c:pt>
                <c:pt idx="50">
                  <c:v>0.4</c:v>
                </c:pt>
                <c:pt idx="51">
                  <c:v>2.7</c:v>
                </c:pt>
                <c:pt idx="52">
                  <c:v>8.9</c:v>
                </c:pt>
                <c:pt idx="53">
                  <c:v>44.4</c:v>
                </c:pt>
                <c:pt idx="54">
                  <c:v>2.1</c:v>
                </c:pt>
                <c:pt idx="55">
                  <c:v>0.8</c:v>
                </c:pt>
                <c:pt idx="56">
                  <c:v>12.8</c:v>
                </c:pt>
                <c:pt idx="57">
                  <c:v>4.5</c:v>
                </c:pt>
                <c:pt idx="58">
                  <c:v>15</c:v>
                </c:pt>
                <c:pt idx="59">
                  <c:v>0.3</c:v>
                </c:pt>
                <c:pt idx="60">
                  <c:v>0</c:v>
                </c:pt>
                <c:pt idx="61">
                  <c:v>0</c:v>
                </c:pt>
                <c:pt idx="62">
                  <c:v>1.9</c:v>
                </c:pt>
                <c:pt idx="63">
                  <c:v>2.8</c:v>
                </c:pt>
                <c:pt idx="64">
                  <c:v>2.8</c:v>
                </c:pt>
                <c:pt idx="65">
                  <c:v>13.2</c:v>
                </c:pt>
                <c:pt idx="66">
                  <c:v>2.4</c:v>
                </c:pt>
                <c:pt idx="67">
                  <c:v>0.5</c:v>
                </c:pt>
                <c:pt idx="68">
                  <c:v>0.7</c:v>
                </c:pt>
                <c:pt idx="69">
                  <c:v>2</c:v>
                </c:pt>
                <c:pt idx="70">
                  <c:v>10.8</c:v>
                </c:pt>
                <c:pt idx="71">
                  <c:v>0.3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1.4</c:v>
                </c:pt>
                <c:pt idx="78">
                  <c:v>0</c:v>
                </c:pt>
                <c:pt idx="79">
                  <c:v>0</c:v>
                </c:pt>
                <c:pt idx="80">
                  <c:v>5.5</c:v>
                </c:pt>
                <c:pt idx="81">
                  <c:v>0.2</c:v>
                </c:pt>
                <c:pt idx="82">
                  <c:v>2.4</c:v>
                </c:pt>
                <c:pt idx="83">
                  <c:v>0</c:v>
                </c:pt>
                <c:pt idx="84">
                  <c:v>1.8</c:v>
                </c:pt>
                <c:pt idx="85">
                  <c:v>11.1</c:v>
                </c:pt>
                <c:pt idx="86">
                  <c:v>0</c:v>
                </c:pt>
                <c:pt idx="87">
                  <c:v>2.2000000000000002</c:v>
                </c:pt>
                <c:pt idx="88">
                  <c:v>0.5</c:v>
                </c:pt>
                <c:pt idx="89">
                  <c:v>5.5</c:v>
                </c:pt>
                <c:pt idx="90">
                  <c:v>10.5</c:v>
                </c:pt>
                <c:pt idx="91">
                  <c:v>1.1000000000000001</c:v>
                </c:pt>
                <c:pt idx="92">
                  <c:v>0</c:v>
                </c:pt>
                <c:pt idx="93">
                  <c:v>0.8</c:v>
                </c:pt>
                <c:pt idx="94">
                  <c:v>3.2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0.3</c:v>
                </c:pt>
                <c:pt idx="99">
                  <c:v>0</c:v>
                </c:pt>
                <c:pt idx="100">
                  <c:v>1.3</c:v>
                </c:pt>
                <c:pt idx="101">
                  <c:v>0.2</c:v>
                </c:pt>
                <c:pt idx="102">
                  <c:v>0</c:v>
                </c:pt>
                <c:pt idx="103">
                  <c:v>0</c:v>
                </c:pt>
                <c:pt idx="104">
                  <c:v>0.4</c:v>
                </c:pt>
                <c:pt idx="105">
                  <c:v>0</c:v>
                </c:pt>
                <c:pt idx="106">
                  <c:v>0</c:v>
                </c:pt>
                <c:pt idx="107">
                  <c:v>9.1999999999999993</c:v>
                </c:pt>
                <c:pt idx="108">
                  <c:v>0.9</c:v>
                </c:pt>
                <c:pt idx="109">
                  <c:v>0</c:v>
                </c:pt>
                <c:pt idx="110">
                  <c:v>0.5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0.7</c:v>
                </c:pt>
                <c:pt idx="115">
                  <c:v>0.5</c:v>
                </c:pt>
                <c:pt idx="116">
                  <c:v>0</c:v>
                </c:pt>
                <c:pt idx="117">
                  <c:v>0</c:v>
                </c:pt>
                <c:pt idx="118">
                  <c:v>1.9</c:v>
                </c:pt>
                <c:pt idx="119">
                  <c:v>3.2</c:v>
                </c:pt>
                <c:pt idx="120">
                  <c:v>6.8</c:v>
                </c:pt>
                <c:pt idx="121">
                  <c:v>8.1999999999999993</c:v>
                </c:pt>
                <c:pt idx="122">
                  <c:v>0.3</c:v>
                </c:pt>
                <c:pt idx="123">
                  <c:v>4.3</c:v>
                </c:pt>
                <c:pt idx="124">
                  <c:v>13.8</c:v>
                </c:pt>
                <c:pt idx="125">
                  <c:v>0</c:v>
                </c:pt>
                <c:pt idx="126">
                  <c:v>0.3</c:v>
                </c:pt>
                <c:pt idx="127">
                  <c:v>1.4</c:v>
                </c:pt>
                <c:pt idx="128">
                  <c:v>0.8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1.2</c:v>
                </c:pt>
                <c:pt idx="137">
                  <c:v>0.3</c:v>
                </c:pt>
                <c:pt idx="138">
                  <c:v>0</c:v>
                </c:pt>
                <c:pt idx="139">
                  <c:v>0.8</c:v>
                </c:pt>
                <c:pt idx="140">
                  <c:v>0</c:v>
                </c:pt>
                <c:pt idx="141">
                  <c:v>0.1</c:v>
                </c:pt>
                <c:pt idx="142">
                  <c:v>0</c:v>
                </c:pt>
                <c:pt idx="143">
                  <c:v>0</c:v>
                </c:pt>
                <c:pt idx="144">
                  <c:v>11.1</c:v>
                </c:pt>
                <c:pt idx="145">
                  <c:v>2.4</c:v>
                </c:pt>
                <c:pt idx="146">
                  <c:v>0.8</c:v>
                </c:pt>
                <c:pt idx="147">
                  <c:v>9.9</c:v>
                </c:pt>
                <c:pt idx="148">
                  <c:v>7.4</c:v>
                </c:pt>
                <c:pt idx="149">
                  <c:v>0.7</c:v>
                </c:pt>
                <c:pt idx="150">
                  <c:v>17.399999999999999</c:v>
                </c:pt>
                <c:pt idx="151">
                  <c:v>0.9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6.5</c:v>
                </c:pt>
                <c:pt idx="156">
                  <c:v>1.2</c:v>
                </c:pt>
                <c:pt idx="157">
                  <c:v>0</c:v>
                </c:pt>
                <c:pt idx="158">
                  <c:v>0.1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0.2</c:v>
                </c:pt>
                <c:pt idx="164">
                  <c:v>0.4</c:v>
                </c:pt>
                <c:pt idx="165">
                  <c:v>4.5999999999999996</c:v>
                </c:pt>
                <c:pt idx="166">
                  <c:v>1.7</c:v>
                </c:pt>
                <c:pt idx="167">
                  <c:v>0</c:v>
                </c:pt>
                <c:pt idx="168">
                  <c:v>0</c:v>
                </c:pt>
                <c:pt idx="169">
                  <c:v>0.9</c:v>
                </c:pt>
                <c:pt idx="170">
                  <c:v>13.3</c:v>
                </c:pt>
                <c:pt idx="171">
                  <c:v>11.2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5</c:v>
                </c:pt>
                <c:pt idx="176">
                  <c:v>0</c:v>
                </c:pt>
                <c:pt idx="177">
                  <c:v>0.3</c:v>
                </c:pt>
                <c:pt idx="178">
                  <c:v>4.4000000000000004</c:v>
                </c:pt>
                <c:pt idx="179">
                  <c:v>6.4</c:v>
                </c:pt>
                <c:pt idx="180">
                  <c:v>3</c:v>
                </c:pt>
                <c:pt idx="181">
                  <c:v>3.8</c:v>
                </c:pt>
                <c:pt idx="182">
                  <c:v>0.2</c:v>
                </c:pt>
                <c:pt idx="183">
                  <c:v>2.1</c:v>
                </c:pt>
                <c:pt idx="184">
                  <c:v>3.5</c:v>
                </c:pt>
                <c:pt idx="185">
                  <c:v>4.8</c:v>
                </c:pt>
                <c:pt idx="186">
                  <c:v>0</c:v>
                </c:pt>
                <c:pt idx="187">
                  <c:v>0</c:v>
                </c:pt>
                <c:pt idx="188">
                  <c:v>0.2</c:v>
                </c:pt>
                <c:pt idx="189">
                  <c:v>2.6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2.2000000000000002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6.2</c:v>
                </c:pt>
                <c:pt idx="211">
                  <c:v>1.1000000000000001</c:v>
                </c:pt>
                <c:pt idx="212">
                  <c:v>1.8</c:v>
                </c:pt>
                <c:pt idx="213">
                  <c:v>14.7</c:v>
                </c:pt>
                <c:pt idx="214">
                  <c:v>1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4.4000000000000004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14.6</c:v>
                </c:pt>
                <c:pt idx="223">
                  <c:v>3.8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2.6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9.9</c:v>
                </c:pt>
                <c:pt idx="238">
                  <c:v>0.1</c:v>
                </c:pt>
                <c:pt idx="239">
                  <c:v>0</c:v>
                </c:pt>
                <c:pt idx="240">
                  <c:v>2.2999999999999998</c:v>
                </c:pt>
                <c:pt idx="241">
                  <c:v>5.8</c:v>
                </c:pt>
                <c:pt idx="242">
                  <c:v>0.7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4.0999999999999996</c:v>
                </c:pt>
                <c:pt idx="249">
                  <c:v>0</c:v>
                </c:pt>
                <c:pt idx="250">
                  <c:v>4.2</c:v>
                </c:pt>
                <c:pt idx="251">
                  <c:v>0.8</c:v>
                </c:pt>
                <c:pt idx="252">
                  <c:v>0.7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1.2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2.2000000000000002</c:v>
                </c:pt>
                <c:pt idx="276">
                  <c:v>0</c:v>
                </c:pt>
                <c:pt idx="277">
                  <c:v>0.3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8.6</c:v>
                </c:pt>
                <c:pt idx="283">
                  <c:v>0.1</c:v>
                </c:pt>
                <c:pt idx="284">
                  <c:v>3.4</c:v>
                </c:pt>
                <c:pt idx="285">
                  <c:v>2.7</c:v>
                </c:pt>
                <c:pt idx="286">
                  <c:v>15.1</c:v>
                </c:pt>
                <c:pt idx="287">
                  <c:v>0.1</c:v>
                </c:pt>
                <c:pt idx="288">
                  <c:v>0</c:v>
                </c:pt>
                <c:pt idx="289">
                  <c:v>0.5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0.1</c:v>
                </c:pt>
                <c:pt idx="296">
                  <c:v>0</c:v>
                </c:pt>
                <c:pt idx="297">
                  <c:v>4.5</c:v>
                </c:pt>
                <c:pt idx="298">
                  <c:v>10.5</c:v>
                </c:pt>
                <c:pt idx="299">
                  <c:v>2.9</c:v>
                </c:pt>
                <c:pt idx="300">
                  <c:v>4.4000000000000004</c:v>
                </c:pt>
                <c:pt idx="301">
                  <c:v>4.2</c:v>
                </c:pt>
                <c:pt idx="302">
                  <c:v>0.2</c:v>
                </c:pt>
                <c:pt idx="303">
                  <c:v>0.2</c:v>
                </c:pt>
                <c:pt idx="304">
                  <c:v>0</c:v>
                </c:pt>
                <c:pt idx="305">
                  <c:v>3.6</c:v>
                </c:pt>
                <c:pt idx="306">
                  <c:v>0</c:v>
                </c:pt>
                <c:pt idx="307">
                  <c:v>5.2</c:v>
                </c:pt>
                <c:pt idx="308">
                  <c:v>1.3</c:v>
                </c:pt>
                <c:pt idx="309">
                  <c:v>0</c:v>
                </c:pt>
                <c:pt idx="310">
                  <c:v>4.5999999999999996</c:v>
                </c:pt>
                <c:pt idx="311">
                  <c:v>2.5</c:v>
                </c:pt>
                <c:pt idx="312">
                  <c:v>0</c:v>
                </c:pt>
                <c:pt idx="313">
                  <c:v>2.4</c:v>
                </c:pt>
                <c:pt idx="314">
                  <c:v>0.4</c:v>
                </c:pt>
                <c:pt idx="315">
                  <c:v>0.8</c:v>
                </c:pt>
                <c:pt idx="316">
                  <c:v>4.7</c:v>
                </c:pt>
                <c:pt idx="317">
                  <c:v>0</c:v>
                </c:pt>
                <c:pt idx="318">
                  <c:v>25.7</c:v>
                </c:pt>
                <c:pt idx="319">
                  <c:v>2.5</c:v>
                </c:pt>
                <c:pt idx="320">
                  <c:v>3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3</c:v>
                </c:pt>
                <c:pt idx="326">
                  <c:v>10.9</c:v>
                </c:pt>
                <c:pt idx="327">
                  <c:v>0</c:v>
                </c:pt>
                <c:pt idx="328">
                  <c:v>2.2999999999999998</c:v>
                </c:pt>
                <c:pt idx="329">
                  <c:v>23.1</c:v>
                </c:pt>
                <c:pt idx="330">
                  <c:v>9.3000000000000007</c:v>
                </c:pt>
                <c:pt idx="331">
                  <c:v>5.4</c:v>
                </c:pt>
                <c:pt idx="332">
                  <c:v>13.3</c:v>
                </c:pt>
                <c:pt idx="333">
                  <c:v>7.9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14.5</c:v>
                </c:pt>
                <c:pt idx="342">
                  <c:v>4.9000000000000004</c:v>
                </c:pt>
                <c:pt idx="343">
                  <c:v>13.7</c:v>
                </c:pt>
                <c:pt idx="344">
                  <c:v>0.5</c:v>
                </c:pt>
                <c:pt idx="345">
                  <c:v>0</c:v>
                </c:pt>
                <c:pt idx="346">
                  <c:v>8.4</c:v>
                </c:pt>
                <c:pt idx="347">
                  <c:v>0</c:v>
                </c:pt>
                <c:pt idx="348">
                  <c:v>7.1</c:v>
                </c:pt>
                <c:pt idx="349">
                  <c:v>6.8</c:v>
                </c:pt>
                <c:pt idx="350">
                  <c:v>3.2</c:v>
                </c:pt>
                <c:pt idx="351">
                  <c:v>2.5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3.6</c:v>
                </c:pt>
                <c:pt idx="358">
                  <c:v>3</c:v>
                </c:pt>
                <c:pt idx="359">
                  <c:v>0.9</c:v>
                </c:pt>
                <c:pt idx="360">
                  <c:v>0</c:v>
                </c:pt>
                <c:pt idx="361">
                  <c:v>7.6</c:v>
                </c:pt>
                <c:pt idx="362">
                  <c:v>1</c:v>
                </c:pt>
                <c:pt idx="36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25216"/>
        <c:axId val="46993070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KNMI!$F$4:$F$367</c:f>
              <c:numCache>
                <c:formatCode>0.0</c:formatCode>
                <c:ptCount val="364"/>
                <c:pt idx="0">
                  <c:v>12.7</c:v>
                </c:pt>
                <c:pt idx="1">
                  <c:v>10.1</c:v>
                </c:pt>
                <c:pt idx="2">
                  <c:v>12.9</c:v>
                </c:pt>
                <c:pt idx="3">
                  <c:v>11.7</c:v>
                </c:pt>
                <c:pt idx="4">
                  <c:v>11.2</c:v>
                </c:pt>
                <c:pt idx="5">
                  <c:v>15.2</c:v>
                </c:pt>
                <c:pt idx="6">
                  <c:v>17.899999999999999</c:v>
                </c:pt>
                <c:pt idx="7">
                  <c:v>11.5</c:v>
                </c:pt>
                <c:pt idx="8">
                  <c:v>11.1</c:v>
                </c:pt>
                <c:pt idx="9">
                  <c:v>13.8</c:v>
                </c:pt>
                <c:pt idx="10">
                  <c:v>12</c:v>
                </c:pt>
                <c:pt idx="11">
                  <c:v>11.1</c:v>
                </c:pt>
                <c:pt idx="12">
                  <c:v>9.3000000000000007</c:v>
                </c:pt>
                <c:pt idx="13">
                  <c:v>4</c:v>
                </c:pt>
                <c:pt idx="14">
                  <c:v>5.0999999999999996</c:v>
                </c:pt>
                <c:pt idx="15">
                  <c:v>9.8000000000000007</c:v>
                </c:pt>
                <c:pt idx="16">
                  <c:v>7.3</c:v>
                </c:pt>
                <c:pt idx="17">
                  <c:v>6.8</c:v>
                </c:pt>
                <c:pt idx="18">
                  <c:v>8.4</c:v>
                </c:pt>
                <c:pt idx="19">
                  <c:v>8</c:v>
                </c:pt>
                <c:pt idx="20">
                  <c:v>11.5</c:v>
                </c:pt>
                <c:pt idx="21">
                  <c:v>9</c:v>
                </c:pt>
                <c:pt idx="22">
                  <c:v>8.8000000000000007</c:v>
                </c:pt>
                <c:pt idx="23">
                  <c:v>11.1</c:v>
                </c:pt>
                <c:pt idx="24">
                  <c:v>12.7</c:v>
                </c:pt>
                <c:pt idx="25">
                  <c:v>12</c:v>
                </c:pt>
                <c:pt idx="26">
                  <c:v>11.4</c:v>
                </c:pt>
                <c:pt idx="27">
                  <c:v>10</c:v>
                </c:pt>
                <c:pt idx="28">
                  <c:v>12.7</c:v>
                </c:pt>
                <c:pt idx="29">
                  <c:v>10.6</c:v>
                </c:pt>
                <c:pt idx="30">
                  <c:v>10.4</c:v>
                </c:pt>
                <c:pt idx="31">
                  <c:v>13.5</c:v>
                </c:pt>
                <c:pt idx="32">
                  <c:v>9.1999999999999993</c:v>
                </c:pt>
                <c:pt idx="33">
                  <c:v>7.9</c:v>
                </c:pt>
                <c:pt idx="34">
                  <c:v>8</c:v>
                </c:pt>
                <c:pt idx="35">
                  <c:v>8.1</c:v>
                </c:pt>
                <c:pt idx="36">
                  <c:v>8.6</c:v>
                </c:pt>
                <c:pt idx="37">
                  <c:v>7.4</c:v>
                </c:pt>
                <c:pt idx="38">
                  <c:v>5.2</c:v>
                </c:pt>
                <c:pt idx="39">
                  <c:v>6.7</c:v>
                </c:pt>
                <c:pt idx="40">
                  <c:v>7.1</c:v>
                </c:pt>
                <c:pt idx="41">
                  <c:v>6.6</c:v>
                </c:pt>
                <c:pt idx="42">
                  <c:v>7.9</c:v>
                </c:pt>
                <c:pt idx="43">
                  <c:v>14.1</c:v>
                </c:pt>
                <c:pt idx="44">
                  <c:v>13.4</c:v>
                </c:pt>
                <c:pt idx="45">
                  <c:v>10</c:v>
                </c:pt>
                <c:pt idx="46">
                  <c:v>10.8</c:v>
                </c:pt>
                <c:pt idx="47">
                  <c:v>10.5</c:v>
                </c:pt>
                <c:pt idx="48">
                  <c:v>11.2</c:v>
                </c:pt>
                <c:pt idx="49">
                  <c:v>10.9</c:v>
                </c:pt>
                <c:pt idx="50">
                  <c:v>13</c:v>
                </c:pt>
                <c:pt idx="51">
                  <c:v>13.6</c:v>
                </c:pt>
                <c:pt idx="52">
                  <c:v>11.6</c:v>
                </c:pt>
                <c:pt idx="53">
                  <c:v>10.3</c:v>
                </c:pt>
                <c:pt idx="54">
                  <c:v>11.5</c:v>
                </c:pt>
                <c:pt idx="55">
                  <c:v>11.3</c:v>
                </c:pt>
                <c:pt idx="56">
                  <c:v>8.1</c:v>
                </c:pt>
                <c:pt idx="57">
                  <c:v>7.2</c:v>
                </c:pt>
                <c:pt idx="58">
                  <c:v>7.8</c:v>
                </c:pt>
                <c:pt idx="59">
                  <c:v>9.5</c:v>
                </c:pt>
                <c:pt idx="60">
                  <c:v>6</c:v>
                </c:pt>
                <c:pt idx="61">
                  <c:v>3.6</c:v>
                </c:pt>
                <c:pt idx="62">
                  <c:v>4.9000000000000004</c:v>
                </c:pt>
                <c:pt idx="63">
                  <c:v>8.1</c:v>
                </c:pt>
                <c:pt idx="64">
                  <c:v>4.3</c:v>
                </c:pt>
                <c:pt idx="65">
                  <c:v>7.1</c:v>
                </c:pt>
                <c:pt idx="66">
                  <c:v>10.1</c:v>
                </c:pt>
                <c:pt idx="67">
                  <c:v>7.2</c:v>
                </c:pt>
                <c:pt idx="68">
                  <c:v>7</c:v>
                </c:pt>
                <c:pt idx="69">
                  <c:v>7.5</c:v>
                </c:pt>
                <c:pt idx="70">
                  <c:v>9.5</c:v>
                </c:pt>
                <c:pt idx="71">
                  <c:v>7</c:v>
                </c:pt>
                <c:pt idx="72">
                  <c:v>3.5</c:v>
                </c:pt>
                <c:pt idx="73">
                  <c:v>1.1000000000000001</c:v>
                </c:pt>
                <c:pt idx="74">
                  <c:v>-2.1</c:v>
                </c:pt>
                <c:pt idx="75">
                  <c:v>-3.3</c:v>
                </c:pt>
                <c:pt idx="76">
                  <c:v>-2.9</c:v>
                </c:pt>
                <c:pt idx="77">
                  <c:v>-1.5</c:v>
                </c:pt>
                <c:pt idx="78">
                  <c:v>-3.7</c:v>
                </c:pt>
                <c:pt idx="79">
                  <c:v>-9.6</c:v>
                </c:pt>
                <c:pt idx="80">
                  <c:v>-3.3</c:v>
                </c:pt>
                <c:pt idx="81">
                  <c:v>-2.6</c:v>
                </c:pt>
                <c:pt idx="82">
                  <c:v>0.7</c:v>
                </c:pt>
                <c:pt idx="83">
                  <c:v>-0.4</c:v>
                </c:pt>
                <c:pt idx="84">
                  <c:v>0.1</c:v>
                </c:pt>
                <c:pt idx="85">
                  <c:v>2.2000000000000002</c:v>
                </c:pt>
                <c:pt idx="86">
                  <c:v>3.5</c:v>
                </c:pt>
                <c:pt idx="87">
                  <c:v>3.8</c:v>
                </c:pt>
                <c:pt idx="88">
                  <c:v>4</c:v>
                </c:pt>
                <c:pt idx="89">
                  <c:v>1.8</c:v>
                </c:pt>
                <c:pt idx="90">
                  <c:v>1.7</c:v>
                </c:pt>
                <c:pt idx="91">
                  <c:v>-0.2</c:v>
                </c:pt>
                <c:pt idx="92">
                  <c:v>-1.5</c:v>
                </c:pt>
                <c:pt idx="93">
                  <c:v>-1.6</c:v>
                </c:pt>
                <c:pt idx="94">
                  <c:v>-4.5999999999999996</c:v>
                </c:pt>
                <c:pt idx="95">
                  <c:v>-5.3</c:v>
                </c:pt>
                <c:pt idx="96">
                  <c:v>-2.2999999999999998</c:v>
                </c:pt>
                <c:pt idx="97">
                  <c:v>-5.2</c:v>
                </c:pt>
                <c:pt idx="98">
                  <c:v>-5.7</c:v>
                </c:pt>
                <c:pt idx="99">
                  <c:v>-4.3</c:v>
                </c:pt>
                <c:pt idx="100">
                  <c:v>-1.7</c:v>
                </c:pt>
                <c:pt idx="101">
                  <c:v>-0.8</c:v>
                </c:pt>
                <c:pt idx="102">
                  <c:v>-0.5</c:v>
                </c:pt>
                <c:pt idx="103">
                  <c:v>-1.1000000000000001</c:v>
                </c:pt>
                <c:pt idx="104">
                  <c:v>-1.7</c:v>
                </c:pt>
                <c:pt idx="105">
                  <c:v>1.8</c:v>
                </c:pt>
                <c:pt idx="106">
                  <c:v>1.3</c:v>
                </c:pt>
                <c:pt idx="107">
                  <c:v>1.2</c:v>
                </c:pt>
                <c:pt idx="108">
                  <c:v>4.2</c:v>
                </c:pt>
                <c:pt idx="109">
                  <c:v>4.3</c:v>
                </c:pt>
                <c:pt idx="110">
                  <c:v>4.5999999999999996</c:v>
                </c:pt>
                <c:pt idx="111">
                  <c:v>3.4</c:v>
                </c:pt>
                <c:pt idx="112">
                  <c:v>3.1</c:v>
                </c:pt>
                <c:pt idx="113">
                  <c:v>3.3</c:v>
                </c:pt>
                <c:pt idx="114">
                  <c:v>2</c:v>
                </c:pt>
                <c:pt idx="115">
                  <c:v>0.9</c:v>
                </c:pt>
                <c:pt idx="116">
                  <c:v>-0.9</c:v>
                </c:pt>
                <c:pt idx="117">
                  <c:v>-5.2</c:v>
                </c:pt>
                <c:pt idx="118">
                  <c:v>-3</c:v>
                </c:pt>
                <c:pt idx="119">
                  <c:v>2.2000000000000002</c:v>
                </c:pt>
                <c:pt idx="120">
                  <c:v>1.5</c:v>
                </c:pt>
                <c:pt idx="121">
                  <c:v>-0.7</c:v>
                </c:pt>
                <c:pt idx="122">
                  <c:v>-0.2</c:v>
                </c:pt>
                <c:pt idx="123">
                  <c:v>-0.3</c:v>
                </c:pt>
                <c:pt idx="124">
                  <c:v>1.7</c:v>
                </c:pt>
                <c:pt idx="125">
                  <c:v>1.8</c:v>
                </c:pt>
                <c:pt idx="126">
                  <c:v>6.1</c:v>
                </c:pt>
                <c:pt idx="127">
                  <c:v>4.3</c:v>
                </c:pt>
                <c:pt idx="128">
                  <c:v>2.9</c:v>
                </c:pt>
                <c:pt idx="129">
                  <c:v>1.8</c:v>
                </c:pt>
                <c:pt idx="130">
                  <c:v>-1.4</c:v>
                </c:pt>
                <c:pt idx="131">
                  <c:v>-3.5</c:v>
                </c:pt>
                <c:pt idx="132">
                  <c:v>-4</c:v>
                </c:pt>
                <c:pt idx="133">
                  <c:v>-2.8</c:v>
                </c:pt>
                <c:pt idx="134">
                  <c:v>-3.5</c:v>
                </c:pt>
                <c:pt idx="135">
                  <c:v>-2</c:v>
                </c:pt>
                <c:pt idx="136">
                  <c:v>-2.8</c:v>
                </c:pt>
                <c:pt idx="137">
                  <c:v>-3.5</c:v>
                </c:pt>
                <c:pt idx="138">
                  <c:v>-1</c:v>
                </c:pt>
                <c:pt idx="139">
                  <c:v>-0.6</c:v>
                </c:pt>
                <c:pt idx="140">
                  <c:v>4.0999999999999996</c:v>
                </c:pt>
                <c:pt idx="141">
                  <c:v>3.5</c:v>
                </c:pt>
                <c:pt idx="142">
                  <c:v>0.7</c:v>
                </c:pt>
                <c:pt idx="143">
                  <c:v>2</c:v>
                </c:pt>
                <c:pt idx="144">
                  <c:v>6.2</c:v>
                </c:pt>
                <c:pt idx="145">
                  <c:v>2.5</c:v>
                </c:pt>
                <c:pt idx="146">
                  <c:v>7.3</c:v>
                </c:pt>
                <c:pt idx="147">
                  <c:v>9</c:v>
                </c:pt>
                <c:pt idx="148">
                  <c:v>7.4</c:v>
                </c:pt>
                <c:pt idx="149">
                  <c:v>7.6</c:v>
                </c:pt>
                <c:pt idx="150">
                  <c:v>6.5</c:v>
                </c:pt>
                <c:pt idx="151">
                  <c:v>3.9</c:v>
                </c:pt>
                <c:pt idx="152">
                  <c:v>1.8</c:v>
                </c:pt>
                <c:pt idx="153">
                  <c:v>1.6</c:v>
                </c:pt>
                <c:pt idx="154">
                  <c:v>1.3</c:v>
                </c:pt>
                <c:pt idx="155">
                  <c:v>1.2</c:v>
                </c:pt>
                <c:pt idx="156">
                  <c:v>0.9</c:v>
                </c:pt>
                <c:pt idx="157">
                  <c:v>-0.9</c:v>
                </c:pt>
                <c:pt idx="158">
                  <c:v>-1.5</c:v>
                </c:pt>
                <c:pt idx="159">
                  <c:v>-0.2</c:v>
                </c:pt>
                <c:pt idx="160">
                  <c:v>1.1000000000000001</c:v>
                </c:pt>
                <c:pt idx="161">
                  <c:v>1.5</c:v>
                </c:pt>
                <c:pt idx="162">
                  <c:v>3.7</c:v>
                </c:pt>
                <c:pt idx="163">
                  <c:v>4.9000000000000004</c:v>
                </c:pt>
                <c:pt idx="164">
                  <c:v>5.9</c:v>
                </c:pt>
                <c:pt idx="165">
                  <c:v>6.8</c:v>
                </c:pt>
                <c:pt idx="166">
                  <c:v>5.7</c:v>
                </c:pt>
                <c:pt idx="167">
                  <c:v>8.1999999999999993</c:v>
                </c:pt>
                <c:pt idx="168">
                  <c:v>11.4</c:v>
                </c:pt>
                <c:pt idx="169">
                  <c:v>13.8</c:v>
                </c:pt>
                <c:pt idx="170">
                  <c:v>14.2</c:v>
                </c:pt>
                <c:pt idx="171">
                  <c:v>9</c:v>
                </c:pt>
                <c:pt idx="172">
                  <c:v>9.4</c:v>
                </c:pt>
                <c:pt idx="173">
                  <c:v>10.8</c:v>
                </c:pt>
                <c:pt idx="174">
                  <c:v>13.6</c:v>
                </c:pt>
                <c:pt idx="175">
                  <c:v>14.8</c:v>
                </c:pt>
                <c:pt idx="176">
                  <c:v>10.7</c:v>
                </c:pt>
                <c:pt idx="177">
                  <c:v>10.1</c:v>
                </c:pt>
                <c:pt idx="178">
                  <c:v>9.1</c:v>
                </c:pt>
                <c:pt idx="179">
                  <c:v>10.5</c:v>
                </c:pt>
                <c:pt idx="180">
                  <c:v>10.1</c:v>
                </c:pt>
                <c:pt idx="181">
                  <c:v>6.4</c:v>
                </c:pt>
                <c:pt idx="182">
                  <c:v>5</c:v>
                </c:pt>
                <c:pt idx="183">
                  <c:v>7.6</c:v>
                </c:pt>
                <c:pt idx="184">
                  <c:v>8</c:v>
                </c:pt>
                <c:pt idx="185">
                  <c:v>7.7</c:v>
                </c:pt>
                <c:pt idx="186">
                  <c:v>7.6</c:v>
                </c:pt>
                <c:pt idx="187">
                  <c:v>11.7</c:v>
                </c:pt>
                <c:pt idx="188">
                  <c:v>13.7</c:v>
                </c:pt>
                <c:pt idx="189">
                  <c:v>9.3000000000000007</c:v>
                </c:pt>
                <c:pt idx="190">
                  <c:v>9</c:v>
                </c:pt>
                <c:pt idx="191">
                  <c:v>7.4</c:v>
                </c:pt>
                <c:pt idx="192">
                  <c:v>5.8</c:v>
                </c:pt>
                <c:pt idx="193">
                  <c:v>8.8000000000000007</c:v>
                </c:pt>
                <c:pt idx="194">
                  <c:v>10.1</c:v>
                </c:pt>
                <c:pt idx="195">
                  <c:v>8.6</c:v>
                </c:pt>
                <c:pt idx="196">
                  <c:v>9.5</c:v>
                </c:pt>
                <c:pt idx="197">
                  <c:v>7.5</c:v>
                </c:pt>
                <c:pt idx="198">
                  <c:v>8.4</c:v>
                </c:pt>
                <c:pt idx="199">
                  <c:v>11.3</c:v>
                </c:pt>
                <c:pt idx="200">
                  <c:v>8.3000000000000007</c:v>
                </c:pt>
                <c:pt idx="201">
                  <c:v>8.1</c:v>
                </c:pt>
                <c:pt idx="202">
                  <c:v>6.3</c:v>
                </c:pt>
                <c:pt idx="203">
                  <c:v>5.4</c:v>
                </c:pt>
                <c:pt idx="204">
                  <c:v>9</c:v>
                </c:pt>
                <c:pt idx="205">
                  <c:v>13.1</c:v>
                </c:pt>
                <c:pt idx="206">
                  <c:v>15.1</c:v>
                </c:pt>
                <c:pt idx="207">
                  <c:v>11.5</c:v>
                </c:pt>
                <c:pt idx="208">
                  <c:v>12.7</c:v>
                </c:pt>
                <c:pt idx="209">
                  <c:v>16.399999999999999</c:v>
                </c:pt>
                <c:pt idx="210">
                  <c:v>19.899999999999999</c:v>
                </c:pt>
                <c:pt idx="211">
                  <c:v>11.2</c:v>
                </c:pt>
                <c:pt idx="212">
                  <c:v>10.8</c:v>
                </c:pt>
                <c:pt idx="213">
                  <c:v>9.6999999999999993</c:v>
                </c:pt>
                <c:pt idx="214">
                  <c:v>6.9</c:v>
                </c:pt>
                <c:pt idx="215">
                  <c:v>8.3000000000000007</c:v>
                </c:pt>
                <c:pt idx="216">
                  <c:v>7.8</c:v>
                </c:pt>
                <c:pt idx="217">
                  <c:v>9.6999999999999993</c:v>
                </c:pt>
                <c:pt idx="218">
                  <c:v>7.1</c:v>
                </c:pt>
                <c:pt idx="219">
                  <c:v>9</c:v>
                </c:pt>
                <c:pt idx="220">
                  <c:v>9.8000000000000007</c:v>
                </c:pt>
                <c:pt idx="221">
                  <c:v>8.6</c:v>
                </c:pt>
                <c:pt idx="222">
                  <c:v>5.5</c:v>
                </c:pt>
                <c:pt idx="223">
                  <c:v>6.4</c:v>
                </c:pt>
                <c:pt idx="224">
                  <c:v>7.5</c:v>
                </c:pt>
                <c:pt idx="225">
                  <c:v>8.6999999999999993</c:v>
                </c:pt>
                <c:pt idx="226">
                  <c:v>9.6</c:v>
                </c:pt>
                <c:pt idx="227">
                  <c:v>12.1</c:v>
                </c:pt>
                <c:pt idx="228">
                  <c:v>10.9</c:v>
                </c:pt>
                <c:pt idx="229">
                  <c:v>10.1</c:v>
                </c:pt>
                <c:pt idx="230">
                  <c:v>11.9</c:v>
                </c:pt>
                <c:pt idx="231">
                  <c:v>13.9</c:v>
                </c:pt>
                <c:pt idx="232">
                  <c:v>14.8</c:v>
                </c:pt>
                <c:pt idx="233">
                  <c:v>14.9</c:v>
                </c:pt>
                <c:pt idx="234">
                  <c:v>17.100000000000001</c:v>
                </c:pt>
                <c:pt idx="235">
                  <c:v>19</c:v>
                </c:pt>
                <c:pt idx="236">
                  <c:v>15.4</c:v>
                </c:pt>
                <c:pt idx="237">
                  <c:v>9.3000000000000007</c:v>
                </c:pt>
                <c:pt idx="238">
                  <c:v>12.1</c:v>
                </c:pt>
                <c:pt idx="239">
                  <c:v>12.4</c:v>
                </c:pt>
                <c:pt idx="240">
                  <c:v>14.9</c:v>
                </c:pt>
                <c:pt idx="241">
                  <c:v>12.5</c:v>
                </c:pt>
                <c:pt idx="242">
                  <c:v>12.5</c:v>
                </c:pt>
                <c:pt idx="243">
                  <c:v>12.8</c:v>
                </c:pt>
                <c:pt idx="244">
                  <c:v>15.9</c:v>
                </c:pt>
                <c:pt idx="245">
                  <c:v>17.100000000000001</c:v>
                </c:pt>
                <c:pt idx="246">
                  <c:v>18.3</c:v>
                </c:pt>
                <c:pt idx="247">
                  <c:v>20.399999999999999</c:v>
                </c:pt>
                <c:pt idx="248">
                  <c:v>19.3</c:v>
                </c:pt>
                <c:pt idx="249">
                  <c:v>16.399999999999999</c:v>
                </c:pt>
                <c:pt idx="250">
                  <c:v>18.100000000000001</c:v>
                </c:pt>
                <c:pt idx="251">
                  <c:v>17.7</c:v>
                </c:pt>
                <c:pt idx="252">
                  <c:v>20.100000000000001</c:v>
                </c:pt>
                <c:pt idx="253">
                  <c:v>18.3</c:v>
                </c:pt>
                <c:pt idx="254">
                  <c:v>14.9</c:v>
                </c:pt>
                <c:pt idx="255">
                  <c:v>12.9</c:v>
                </c:pt>
                <c:pt idx="256">
                  <c:v>17.3</c:v>
                </c:pt>
                <c:pt idx="257">
                  <c:v>14.4</c:v>
                </c:pt>
                <c:pt idx="258">
                  <c:v>16.399999999999999</c:v>
                </c:pt>
                <c:pt idx="259">
                  <c:v>18.5</c:v>
                </c:pt>
                <c:pt idx="260">
                  <c:v>13.6</c:v>
                </c:pt>
                <c:pt idx="261">
                  <c:v>12</c:v>
                </c:pt>
                <c:pt idx="262">
                  <c:v>12.1</c:v>
                </c:pt>
                <c:pt idx="263">
                  <c:v>14.4</c:v>
                </c:pt>
                <c:pt idx="264">
                  <c:v>15.5</c:v>
                </c:pt>
                <c:pt idx="265">
                  <c:v>19.3</c:v>
                </c:pt>
                <c:pt idx="266">
                  <c:v>20.3</c:v>
                </c:pt>
                <c:pt idx="267">
                  <c:v>19.3</c:v>
                </c:pt>
                <c:pt idx="268">
                  <c:v>20.7</c:v>
                </c:pt>
                <c:pt idx="269">
                  <c:v>22.6</c:v>
                </c:pt>
                <c:pt idx="270">
                  <c:v>23</c:v>
                </c:pt>
                <c:pt idx="271">
                  <c:v>21.1</c:v>
                </c:pt>
                <c:pt idx="272">
                  <c:v>21.6</c:v>
                </c:pt>
                <c:pt idx="273">
                  <c:v>24.2</c:v>
                </c:pt>
                <c:pt idx="274">
                  <c:v>28.4</c:v>
                </c:pt>
                <c:pt idx="275">
                  <c:v>23</c:v>
                </c:pt>
                <c:pt idx="276">
                  <c:v>20.5</c:v>
                </c:pt>
                <c:pt idx="277">
                  <c:v>17.7</c:v>
                </c:pt>
                <c:pt idx="278">
                  <c:v>17</c:v>
                </c:pt>
                <c:pt idx="279">
                  <c:v>19.8</c:v>
                </c:pt>
                <c:pt idx="280">
                  <c:v>24.7</c:v>
                </c:pt>
                <c:pt idx="281">
                  <c:v>27.3</c:v>
                </c:pt>
                <c:pt idx="282">
                  <c:v>25.6</c:v>
                </c:pt>
                <c:pt idx="283">
                  <c:v>24.9</c:v>
                </c:pt>
                <c:pt idx="284">
                  <c:v>21.6</c:v>
                </c:pt>
                <c:pt idx="285">
                  <c:v>21.6</c:v>
                </c:pt>
                <c:pt idx="286">
                  <c:v>22.2</c:v>
                </c:pt>
                <c:pt idx="287">
                  <c:v>19.600000000000001</c:v>
                </c:pt>
                <c:pt idx="288">
                  <c:v>20.6</c:v>
                </c:pt>
                <c:pt idx="289">
                  <c:v>17.3</c:v>
                </c:pt>
                <c:pt idx="290">
                  <c:v>18.100000000000001</c:v>
                </c:pt>
                <c:pt idx="291">
                  <c:v>21.7</c:v>
                </c:pt>
                <c:pt idx="292">
                  <c:v>24.9</c:v>
                </c:pt>
                <c:pt idx="293">
                  <c:v>22.2</c:v>
                </c:pt>
                <c:pt idx="294">
                  <c:v>18.899999999999999</c:v>
                </c:pt>
                <c:pt idx="295">
                  <c:v>17.3</c:v>
                </c:pt>
                <c:pt idx="296">
                  <c:v>16.399999999999999</c:v>
                </c:pt>
                <c:pt idx="297">
                  <c:v>16.2</c:v>
                </c:pt>
                <c:pt idx="298">
                  <c:v>16.5</c:v>
                </c:pt>
                <c:pt idx="299">
                  <c:v>17.8</c:v>
                </c:pt>
                <c:pt idx="300">
                  <c:v>18.899999999999999</c:v>
                </c:pt>
                <c:pt idx="301">
                  <c:v>16.399999999999999</c:v>
                </c:pt>
                <c:pt idx="302">
                  <c:v>18.399999999999999</c:v>
                </c:pt>
                <c:pt idx="303">
                  <c:v>19.7</c:v>
                </c:pt>
                <c:pt idx="304">
                  <c:v>18.899999999999999</c:v>
                </c:pt>
                <c:pt idx="305">
                  <c:v>16.8</c:v>
                </c:pt>
                <c:pt idx="306">
                  <c:v>17.3</c:v>
                </c:pt>
                <c:pt idx="307">
                  <c:v>16.600000000000001</c:v>
                </c:pt>
                <c:pt idx="308">
                  <c:v>15.3</c:v>
                </c:pt>
                <c:pt idx="309">
                  <c:v>16.5</c:v>
                </c:pt>
                <c:pt idx="310">
                  <c:v>18.5</c:v>
                </c:pt>
                <c:pt idx="311">
                  <c:v>17.3</c:v>
                </c:pt>
                <c:pt idx="312">
                  <c:v>17.600000000000001</c:v>
                </c:pt>
                <c:pt idx="313">
                  <c:v>18.600000000000001</c:v>
                </c:pt>
                <c:pt idx="314">
                  <c:v>18.600000000000001</c:v>
                </c:pt>
                <c:pt idx="315">
                  <c:v>15.4</c:v>
                </c:pt>
                <c:pt idx="316">
                  <c:v>16.399999999999999</c:v>
                </c:pt>
                <c:pt idx="317">
                  <c:v>17.7</c:v>
                </c:pt>
                <c:pt idx="318">
                  <c:v>17</c:v>
                </c:pt>
                <c:pt idx="319">
                  <c:v>18.100000000000001</c:v>
                </c:pt>
                <c:pt idx="320">
                  <c:v>15.7</c:v>
                </c:pt>
                <c:pt idx="321">
                  <c:v>16.7</c:v>
                </c:pt>
                <c:pt idx="322">
                  <c:v>16.600000000000001</c:v>
                </c:pt>
                <c:pt idx="323">
                  <c:v>20.8</c:v>
                </c:pt>
                <c:pt idx="324">
                  <c:v>21.5</c:v>
                </c:pt>
                <c:pt idx="325">
                  <c:v>20.6</c:v>
                </c:pt>
                <c:pt idx="326">
                  <c:v>20.100000000000001</c:v>
                </c:pt>
                <c:pt idx="327">
                  <c:v>16.899999999999999</c:v>
                </c:pt>
                <c:pt idx="328">
                  <c:v>16.5</c:v>
                </c:pt>
                <c:pt idx="329">
                  <c:v>19.100000000000001</c:v>
                </c:pt>
                <c:pt idx="330">
                  <c:v>15.5</c:v>
                </c:pt>
                <c:pt idx="331">
                  <c:v>13.4</c:v>
                </c:pt>
                <c:pt idx="332">
                  <c:v>13.1</c:v>
                </c:pt>
                <c:pt idx="333">
                  <c:v>14.1</c:v>
                </c:pt>
                <c:pt idx="334">
                  <c:v>13.5</c:v>
                </c:pt>
                <c:pt idx="335">
                  <c:v>12.9</c:v>
                </c:pt>
                <c:pt idx="336">
                  <c:v>13.4</c:v>
                </c:pt>
                <c:pt idx="337">
                  <c:v>14.1</c:v>
                </c:pt>
                <c:pt idx="338">
                  <c:v>13.6</c:v>
                </c:pt>
                <c:pt idx="339">
                  <c:v>14.3</c:v>
                </c:pt>
                <c:pt idx="340">
                  <c:v>16.3</c:v>
                </c:pt>
                <c:pt idx="341">
                  <c:v>13.4</c:v>
                </c:pt>
                <c:pt idx="342">
                  <c:v>16.3</c:v>
                </c:pt>
                <c:pt idx="343">
                  <c:v>15.2</c:v>
                </c:pt>
                <c:pt idx="344">
                  <c:v>15.8</c:v>
                </c:pt>
                <c:pt idx="345">
                  <c:v>18.2</c:v>
                </c:pt>
                <c:pt idx="346">
                  <c:v>14.5</c:v>
                </c:pt>
                <c:pt idx="347">
                  <c:v>14.4</c:v>
                </c:pt>
                <c:pt idx="348">
                  <c:v>16.600000000000001</c:v>
                </c:pt>
                <c:pt idx="349">
                  <c:v>14</c:v>
                </c:pt>
                <c:pt idx="350">
                  <c:v>12.5</c:v>
                </c:pt>
                <c:pt idx="351">
                  <c:v>11.4</c:v>
                </c:pt>
                <c:pt idx="352">
                  <c:v>10.9</c:v>
                </c:pt>
                <c:pt idx="353">
                  <c:v>12.4</c:v>
                </c:pt>
                <c:pt idx="354">
                  <c:v>14.9</c:v>
                </c:pt>
                <c:pt idx="355">
                  <c:v>15.6</c:v>
                </c:pt>
                <c:pt idx="356">
                  <c:v>16.5</c:v>
                </c:pt>
                <c:pt idx="357">
                  <c:v>16.7</c:v>
                </c:pt>
                <c:pt idx="358">
                  <c:v>14.9</c:v>
                </c:pt>
                <c:pt idx="359">
                  <c:v>10.7</c:v>
                </c:pt>
                <c:pt idx="360">
                  <c:v>10</c:v>
                </c:pt>
                <c:pt idx="361">
                  <c:v>9.1</c:v>
                </c:pt>
                <c:pt idx="362">
                  <c:v>11.9</c:v>
                </c:pt>
                <c:pt idx="363">
                  <c:v>11.3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KNMI!$D$3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KNMI!$D$4:$D$367</c:f>
              <c:numCache>
                <c:formatCode>0.0</c:formatCode>
                <c:ptCount val="364"/>
                <c:pt idx="0">
                  <c:v>17.3</c:v>
                </c:pt>
                <c:pt idx="1">
                  <c:v>15</c:v>
                </c:pt>
                <c:pt idx="2">
                  <c:v>15.5</c:v>
                </c:pt>
                <c:pt idx="3">
                  <c:v>17.399999999999999</c:v>
                </c:pt>
                <c:pt idx="4">
                  <c:v>13.9</c:v>
                </c:pt>
                <c:pt idx="5">
                  <c:v>18.3</c:v>
                </c:pt>
                <c:pt idx="6">
                  <c:v>22</c:v>
                </c:pt>
                <c:pt idx="7">
                  <c:v>16.2</c:v>
                </c:pt>
                <c:pt idx="8">
                  <c:v>15.5</c:v>
                </c:pt>
                <c:pt idx="9">
                  <c:v>17.600000000000001</c:v>
                </c:pt>
                <c:pt idx="10">
                  <c:v>15.2</c:v>
                </c:pt>
                <c:pt idx="11">
                  <c:v>15.3</c:v>
                </c:pt>
                <c:pt idx="12">
                  <c:v>14.8</c:v>
                </c:pt>
                <c:pt idx="13">
                  <c:v>10.3</c:v>
                </c:pt>
                <c:pt idx="14">
                  <c:v>12</c:v>
                </c:pt>
                <c:pt idx="15">
                  <c:v>13.9</c:v>
                </c:pt>
                <c:pt idx="16">
                  <c:v>13.8</c:v>
                </c:pt>
                <c:pt idx="17">
                  <c:v>13.3</c:v>
                </c:pt>
                <c:pt idx="18">
                  <c:v>12.2</c:v>
                </c:pt>
                <c:pt idx="19">
                  <c:v>12.6</c:v>
                </c:pt>
                <c:pt idx="20">
                  <c:v>16.8</c:v>
                </c:pt>
                <c:pt idx="21">
                  <c:v>13.2</c:v>
                </c:pt>
                <c:pt idx="22">
                  <c:v>15.5</c:v>
                </c:pt>
                <c:pt idx="23">
                  <c:v>14.4</c:v>
                </c:pt>
                <c:pt idx="24">
                  <c:v>16.5</c:v>
                </c:pt>
                <c:pt idx="25">
                  <c:v>14.1</c:v>
                </c:pt>
                <c:pt idx="26">
                  <c:v>16.100000000000001</c:v>
                </c:pt>
                <c:pt idx="27">
                  <c:v>15.7</c:v>
                </c:pt>
                <c:pt idx="28">
                  <c:v>15.9</c:v>
                </c:pt>
                <c:pt idx="29">
                  <c:v>14.9</c:v>
                </c:pt>
                <c:pt idx="30">
                  <c:v>14.6</c:v>
                </c:pt>
                <c:pt idx="31">
                  <c:v>15.9</c:v>
                </c:pt>
                <c:pt idx="32">
                  <c:v>12.6</c:v>
                </c:pt>
                <c:pt idx="33">
                  <c:v>10.9</c:v>
                </c:pt>
                <c:pt idx="34">
                  <c:v>11.6</c:v>
                </c:pt>
                <c:pt idx="35">
                  <c:v>9.5</c:v>
                </c:pt>
                <c:pt idx="36">
                  <c:v>10.7</c:v>
                </c:pt>
                <c:pt idx="37">
                  <c:v>11.7</c:v>
                </c:pt>
                <c:pt idx="38">
                  <c:v>10.3</c:v>
                </c:pt>
                <c:pt idx="39">
                  <c:v>8.3000000000000007</c:v>
                </c:pt>
                <c:pt idx="40">
                  <c:v>9.6</c:v>
                </c:pt>
                <c:pt idx="41">
                  <c:v>9.3000000000000007</c:v>
                </c:pt>
                <c:pt idx="42">
                  <c:v>12.3</c:v>
                </c:pt>
                <c:pt idx="43">
                  <c:v>17.5</c:v>
                </c:pt>
                <c:pt idx="44">
                  <c:v>15.7</c:v>
                </c:pt>
                <c:pt idx="45">
                  <c:v>12.3</c:v>
                </c:pt>
                <c:pt idx="46">
                  <c:v>15.7</c:v>
                </c:pt>
                <c:pt idx="47">
                  <c:v>12.5</c:v>
                </c:pt>
                <c:pt idx="48">
                  <c:v>13.1</c:v>
                </c:pt>
                <c:pt idx="49">
                  <c:v>13.8</c:v>
                </c:pt>
                <c:pt idx="50">
                  <c:v>16.100000000000001</c:v>
                </c:pt>
                <c:pt idx="51">
                  <c:v>17</c:v>
                </c:pt>
                <c:pt idx="52">
                  <c:v>14.6</c:v>
                </c:pt>
                <c:pt idx="53">
                  <c:v>12.4</c:v>
                </c:pt>
                <c:pt idx="54">
                  <c:v>14.4</c:v>
                </c:pt>
                <c:pt idx="55">
                  <c:v>13</c:v>
                </c:pt>
                <c:pt idx="56">
                  <c:v>10.5</c:v>
                </c:pt>
                <c:pt idx="57">
                  <c:v>8.4</c:v>
                </c:pt>
                <c:pt idx="58">
                  <c:v>10</c:v>
                </c:pt>
                <c:pt idx="59">
                  <c:v>11.2</c:v>
                </c:pt>
                <c:pt idx="60">
                  <c:v>8.6</c:v>
                </c:pt>
                <c:pt idx="61">
                  <c:v>8.3000000000000007</c:v>
                </c:pt>
                <c:pt idx="62">
                  <c:v>6.7</c:v>
                </c:pt>
                <c:pt idx="63">
                  <c:v>10.4</c:v>
                </c:pt>
                <c:pt idx="64">
                  <c:v>6</c:v>
                </c:pt>
                <c:pt idx="65">
                  <c:v>10.1</c:v>
                </c:pt>
                <c:pt idx="66">
                  <c:v>12.3</c:v>
                </c:pt>
                <c:pt idx="67">
                  <c:v>10.199999999999999</c:v>
                </c:pt>
                <c:pt idx="68">
                  <c:v>8.6999999999999993</c:v>
                </c:pt>
                <c:pt idx="69">
                  <c:v>9.6999999999999993</c:v>
                </c:pt>
                <c:pt idx="70">
                  <c:v>11.2</c:v>
                </c:pt>
                <c:pt idx="71">
                  <c:v>9.1</c:v>
                </c:pt>
                <c:pt idx="72">
                  <c:v>5.3</c:v>
                </c:pt>
                <c:pt idx="73">
                  <c:v>3.2</c:v>
                </c:pt>
                <c:pt idx="74">
                  <c:v>0.3</c:v>
                </c:pt>
                <c:pt idx="75">
                  <c:v>1.7</c:v>
                </c:pt>
                <c:pt idx="76">
                  <c:v>-1</c:v>
                </c:pt>
                <c:pt idx="77">
                  <c:v>-0.1</c:v>
                </c:pt>
                <c:pt idx="78">
                  <c:v>-1.3</c:v>
                </c:pt>
                <c:pt idx="79">
                  <c:v>-5.2</c:v>
                </c:pt>
                <c:pt idx="80">
                  <c:v>0.5</c:v>
                </c:pt>
                <c:pt idx="81">
                  <c:v>0</c:v>
                </c:pt>
                <c:pt idx="82">
                  <c:v>2</c:v>
                </c:pt>
                <c:pt idx="83">
                  <c:v>2.2000000000000002</c:v>
                </c:pt>
                <c:pt idx="84">
                  <c:v>2.7</c:v>
                </c:pt>
                <c:pt idx="85">
                  <c:v>4</c:v>
                </c:pt>
                <c:pt idx="86">
                  <c:v>6.5</c:v>
                </c:pt>
                <c:pt idx="87">
                  <c:v>4.9000000000000004</c:v>
                </c:pt>
                <c:pt idx="88">
                  <c:v>6.7</c:v>
                </c:pt>
                <c:pt idx="89">
                  <c:v>2.7</c:v>
                </c:pt>
                <c:pt idx="90">
                  <c:v>2.6</c:v>
                </c:pt>
                <c:pt idx="91">
                  <c:v>0.3</c:v>
                </c:pt>
                <c:pt idx="92">
                  <c:v>0.6</c:v>
                </c:pt>
                <c:pt idx="93">
                  <c:v>0.7</c:v>
                </c:pt>
                <c:pt idx="94">
                  <c:v>0.3</c:v>
                </c:pt>
                <c:pt idx="95">
                  <c:v>-1.7</c:v>
                </c:pt>
                <c:pt idx="96">
                  <c:v>-0.4</c:v>
                </c:pt>
                <c:pt idx="97">
                  <c:v>-2.2999999999999998</c:v>
                </c:pt>
                <c:pt idx="98">
                  <c:v>-1.8</c:v>
                </c:pt>
                <c:pt idx="99">
                  <c:v>-2.5</c:v>
                </c:pt>
                <c:pt idx="100">
                  <c:v>-0.5</c:v>
                </c:pt>
                <c:pt idx="101">
                  <c:v>-0.4</c:v>
                </c:pt>
                <c:pt idx="102">
                  <c:v>0.4</c:v>
                </c:pt>
                <c:pt idx="103">
                  <c:v>-0.3</c:v>
                </c:pt>
                <c:pt idx="104">
                  <c:v>0.7</c:v>
                </c:pt>
                <c:pt idx="105">
                  <c:v>3.7</c:v>
                </c:pt>
                <c:pt idx="106">
                  <c:v>2.2000000000000002</c:v>
                </c:pt>
                <c:pt idx="107">
                  <c:v>2.1</c:v>
                </c:pt>
                <c:pt idx="108">
                  <c:v>7</c:v>
                </c:pt>
                <c:pt idx="109">
                  <c:v>5.5</c:v>
                </c:pt>
                <c:pt idx="110">
                  <c:v>5.8</c:v>
                </c:pt>
                <c:pt idx="111">
                  <c:v>5.6</c:v>
                </c:pt>
                <c:pt idx="112">
                  <c:v>3.8</c:v>
                </c:pt>
                <c:pt idx="113">
                  <c:v>6.3</c:v>
                </c:pt>
                <c:pt idx="114">
                  <c:v>3</c:v>
                </c:pt>
                <c:pt idx="115">
                  <c:v>1.6</c:v>
                </c:pt>
                <c:pt idx="116">
                  <c:v>1.1000000000000001</c:v>
                </c:pt>
                <c:pt idx="117">
                  <c:v>-2.2999999999999998</c:v>
                </c:pt>
                <c:pt idx="118">
                  <c:v>3</c:v>
                </c:pt>
                <c:pt idx="119">
                  <c:v>3.9</c:v>
                </c:pt>
                <c:pt idx="120">
                  <c:v>3.7</c:v>
                </c:pt>
                <c:pt idx="121">
                  <c:v>1</c:v>
                </c:pt>
                <c:pt idx="122">
                  <c:v>2.1</c:v>
                </c:pt>
                <c:pt idx="123">
                  <c:v>1.5</c:v>
                </c:pt>
                <c:pt idx="124">
                  <c:v>6.6</c:v>
                </c:pt>
                <c:pt idx="125">
                  <c:v>5.0999999999999996</c:v>
                </c:pt>
                <c:pt idx="126">
                  <c:v>9</c:v>
                </c:pt>
                <c:pt idx="127">
                  <c:v>6.8</c:v>
                </c:pt>
                <c:pt idx="128">
                  <c:v>8.1</c:v>
                </c:pt>
                <c:pt idx="129">
                  <c:v>2.7</c:v>
                </c:pt>
                <c:pt idx="130">
                  <c:v>1.9</c:v>
                </c:pt>
                <c:pt idx="131">
                  <c:v>-2.2999999999999998</c:v>
                </c:pt>
                <c:pt idx="132">
                  <c:v>-1.5</c:v>
                </c:pt>
                <c:pt idx="133">
                  <c:v>-1.1000000000000001</c:v>
                </c:pt>
                <c:pt idx="134">
                  <c:v>-1</c:v>
                </c:pt>
                <c:pt idx="135">
                  <c:v>-1</c:v>
                </c:pt>
                <c:pt idx="136">
                  <c:v>-0.9</c:v>
                </c:pt>
                <c:pt idx="137">
                  <c:v>-0.8</c:v>
                </c:pt>
                <c:pt idx="138">
                  <c:v>2.6</c:v>
                </c:pt>
                <c:pt idx="139">
                  <c:v>2.2000000000000002</c:v>
                </c:pt>
                <c:pt idx="140">
                  <c:v>7.3</c:v>
                </c:pt>
                <c:pt idx="141">
                  <c:v>6</c:v>
                </c:pt>
                <c:pt idx="142">
                  <c:v>5</c:v>
                </c:pt>
                <c:pt idx="143">
                  <c:v>6</c:v>
                </c:pt>
                <c:pt idx="144">
                  <c:v>10.8</c:v>
                </c:pt>
                <c:pt idx="145">
                  <c:v>5.5</c:v>
                </c:pt>
                <c:pt idx="146">
                  <c:v>10.9</c:v>
                </c:pt>
                <c:pt idx="147">
                  <c:v>11.6</c:v>
                </c:pt>
                <c:pt idx="148">
                  <c:v>9.6999999999999993</c:v>
                </c:pt>
                <c:pt idx="149">
                  <c:v>11.8</c:v>
                </c:pt>
                <c:pt idx="150">
                  <c:v>11.9</c:v>
                </c:pt>
                <c:pt idx="151">
                  <c:v>8.4</c:v>
                </c:pt>
                <c:pt idx="152">
                  <c:v>8.6999999999999993</c:v>
                </c:pt>
                <c:pt idx="153">
                  <c:v>6.9</c:v>
                </c:pt>
                <c:pt idx="154">
                  <c:v>6.6</c:v>
                </c:pt>
                <c:pt idx="155">
                  <c:v>5.8</c:v>
                </c:pt>
                <c:pt idx="156">
                  <c:v>3.7</c:v>
                </c:pt>
                <c:pt idx="157">
                  <c:v>3.6</c:v>
                </c:pt>
                <c:pt idx="158">
                  <c:v>1.7</c:v>
                </c:pt>
                <c:pt idx="159">
                  <c:v>4.2</c:v>
                </c:pt>
                <c:pt idx="160">
                  <c:v>6.8</c:v>
                </c:pt>
                <c:pt idx="161">
                  <c:v>5.9</c:v>
                </c:pt>
                <c:pt idx="162">
                  <c:v>6.5</c:v>
                </c:pt>
                <c:pt idx="163">
                  <c:v>7.6</c:v>
                </c:pt>
                <c:pt idx="164">
                  <c:v>8.4</c:v>
                </c:pt>
                <c:pt idx="165">
                  <c:v>10.6</c:v>
                </c:pt>
                <c:pt idx="166">
                  <c:v>8.3000000000000007</c:v>
                </c:pt>
                <c:pt idx="167">
                  <c:v>14.8</c:v>
                </c:pt>
                <c:pt idx="168">
                  <c:v>18.5</c:v>
                </c:pt>
                <c:pt idx="169">
                  <c:v>16.7</c:v>
                </c:pt>
                <c:pt idx="170">
                  <c:v>18.3</c:v>
                </c:pt>
                <c:pt idx="171">
                  <c:v>12.5</c:v>
                </c:pt>
                <c:pt idx="172">
                  <c:v>13.5</c:v>
                </c:pt>
                <c:pt idx="173">
                  <c:v>14.2</c:v>
                </c:pt>
                <c:pt idx="174">
                  <c:v>20.399999999999999</c:v>
                </c:pt>
                <c:pt idx="175">
                  <c:v>21.1</c:v>
                </c:pt>
                <c:pt idx="176">
                  <c:v>12.5</c:v>
                </c:pt>
                <c:pt idx="177">
                  <c:v>14.5</c:v>
                </c:pt>
                <c:pt idx="178">
                  <c:v>12.9</c:v>
                </c:pt>
                <c:pt idx="179">
                  <c:v>14</c:v>
                </c:pt>
                <c:pt idx="180">
                  <c:v>14.4</c:v>
                </c:pt>
                <c:pt idx="181">
                  <c:v>11.3</c:v>
                </c:pt>
                <c:pt idx="182">
                  <c:v>9.9</c:v>
                </c:pt>
                <c:pt idx="183">
                  <c:v>13.3</c:v>
                </c:pt>
                <c:pt idx="184">
                  <c:v>12</c:v>
                </c:pt>
                <c:pt idx="185">
                  <c:v>9.9</c:v>
                </c:pt>
                <c:pt idx="186">
                  <c:v>11.9</c:v>
                </c:pt>
                <c:pt idx="187">
                  <c:v>17.600000000000001</c:v>
                </c:pt>
                <c:pt idx="188">
                  <c:v>19.3</c:v>
                </c:pt>
                <c:pt idx="189">
                  <c:v>13.2</c:v>
                </c:pt>
                <c:pt idx="190">
                  <c:v>16.5</c:v>
                </c:pt>
                <c:pt idx="191">
                  <c:v>13.5</c:v>
                </c:pt>
                <c:pt idx="192">
                  <c:v>11.1</c:v>
                </c:pt>
                <c:pt idx="193">
                  <c:v>15.2</c:v>
                </c:pt>
                <c:pt idx="194">
                  <c:v>17.100000000000001</c:v>
                </c:pt>
                <c:pt idx="195">
                  <c:v>15.6</c:v>
                </c:pt>
                <c:pt idx="196">
                  <c:v>16.3</c:v>
                </c:pt>
                <c:pt idx="197">
                  <c:v>12.5</c:v>
                </c:pt>
                <c:pt idx="198">
                  <c:v>16.899999999999999</c:v>
                </c:pt>
                <c:pt idx="199">
                  <c:v>20.2</c:v>
                </c:pt>
                <c:pt idx="200">
                  <c:v>14.6</c:v>
                </c:pt>
                <c:pt idx="201">
                  <c:v>13.9</c:v>
                </c:pt>
                <c:pt idx="202">
                  <c:v>11.3</c:v>
                </c:pt>
                <c:pt idx="203">
                  <c:v>12.4</c:v>
                </c:pt>
                <c:pt idx="204">
                  <c:v>15.8</c:v>
                </c:pt>
                <c:pt idx="205">
                  <c:v>20.7</c:v>
                </c:pt>
                <c:pt idx="206">
                  <c:v>25.3</c:v>
                </c:pt>
                <c:pt idx="207">
                  <c:v>17.600000000000001</c:v>
                </c:pt>
                <c:pt idx="208">
                  <c:v>20</c:v>
                </c:pt>
                <c:pt idx="209">
                  <c:v>24.1</c:v>
                </c:pt>
                <c:pt idx="210">
                  <c:v>27.2</c:v>
                </c:pt>
                <c:pt idx="211">
                  <c:v>14.2</c:v>
                </c:pt>
                <c:pt idx="212">
                  <c:v>16.600000000000001</c:v>
                </c:pt>
                <c:pt idx="213">
                  <c:v>13.2</c:v>
                </c:pt>
                <c:pt idx="214">
                  <c:v>8.3000000000000007</c:v>
                </c:pt>
                <c:pt idx="215">
                  <c:v>13</c:v>
                </c:pt>
                <c:pt idx="216">
                  <c:v>13.3</c:v>
                </c:pt>
                <c:pt idx="217">
                  <c:v>14.3</c:v>
                </c:pt>
                <c:pt idx="218">
                  <c:v>8.3000000000000007</c:v>
                </c:pt>
                <c:pt idx="219">
                  <c:v>12</c:v>
                </c:pt>
                <c:pt idx="220">
                  <c:v>13.2</c:v>
                </c:pt>
                <c:pt idx="221">
                  <c:v>12.4</c:v>
                </c:pt>
                <c:pt idx="222">
                  <c:v>8.1</c:v>
                </c:pt>
                <c:pt idx="223">
                  <c:v>8.1999999999999993</c:v>
                </c:pt>
                <c:pt idx="224">
                  <c:v>10</c:v>
                </c:pt>
                <c:pt idx="225">
                  <c:v>12.2</c:v>
                </c:pt>
                <c:pt idx="226">
                  <c:v>15</c:v>
                </c:pt>
                <c:pt idx="227">
                  <c:v>17</c:v>
                </c:pt>
                <c:pt idx="228">
                  <c:v>15.7</c:v>
                </c:pt>
                <c:pt idx="229">
                  <c:v>16.600000000000001</c:v>
                </c:pt>
                <c:pt idx="230">
                  <c:v>18.399999999999999</c:v>
                </c:pt>
                <c:pt idx="231">
                  <c:v>21.2</c:v>
                </c:pt>
                <c:pt idx="232">
                  <c:v>21.6</c:v>
                </c:pt>
                <c:pt idx="233">
                  <c:v>22.3</c:v>
                </c:pt>
                <c:pt idx="234">
                  <c:v>24.9</c:v>
                </c:pt>
                <c:pt idx="235">
                  <c:v>25.7</c:v>
                </c:pt>
                <c:pt idx="236">
                  <c:v>20.100000000000001</c:v>
                </c:pt>
                <c:pt idx="237">
                  <c:v>11.5</c:v>
                </c:pt>
                <c:pt idx="238">
                  <c:v>16.8</c:v>
                </c:pt>
                <c:pt idx="239">
                  <c:v>18.2</c:v>
                </c:pt>
                <c:pt idx="240">
                  <c:v>21.6</c:v>
                </c:pt>
                <c:pt idx="241">
                  <c:v>14.8</c:v>
                </c:pt>
                <c:pt idx="242">
                  <c:v>15.2</c:v>
                </c:pt>
                <c:pt idx="243">
                  <c:v>18.600000000000001</c:v>
                </c:pt>
                <c:pt idx="244">
                  <c:v>22.3</c:v>
                </c:pt>
                <c:pt idx="245">
                  <c:v>23.7</c:v>
                </c:pt>
                <c:pt idx="246">
                  <c:v>24.9</c:v>
                </c:pt>
                <c:pt idx="247">
                  <c:v>28</c:v>
                </c:pt>
                <c:pt idx="248">
                  <c:v>28.9</c:v>
                </c:pt>
                <c:pt idx="249">
                  <c:v>21.5</c:v>
                </c:pt>
                <c:pt idx="250">
                  <c:v>25</c:v>
                </c:pt>
                <c:pt idx="251">
                  <c:v>19.600000000000001</c:v>
                </c:pt>
                <c:pt idx="252">
                  <c:v>22.6</c:v>
                </c:pt>
                <c:pt idx="253">
                  <c:v>24.8</c:v>
                </c:pt>
                <c:pt idx="254">
                  <c:v>20.7</c:v>
                </c:pt>
                <c:pt idx="255">
                  <c:v>16.899999999999999</c:v>
                </c:pt>
                <c:pt idx="256">
                  <c:v>23.5</c:v>
                </c:pt>
                <c:pt idx="257">
                  <c:v>19.399999999999999</c:v>
                </c:pt>
                <c:pt idx="258">
                  <c:v>23.4</c:v>
                </c:pt>
                <c:pt idx="259">
                  <c:v>25</c:v>
                </c:pt>
                <c:pt idx="260">
                  <c:v>18</c:v>
                </c:pt>
                <c:pt idx="261">
                  <c:v>16.600000000000001</c:v>
                </c:pt>
                <c:pt idx="262">
                  <c:v>15.5</c:v>
                </c:pt>
                <c:pt idx="263">
                  <c:v>20</c:v>
                </c:pt>
                <c:pt idx="264">
                  <c:v>22.1</c:v>
                </c:pt>
                <c:pt idx="265">
                  <c:v>26.9</c:v>
                </c:pt>
                <c:pt idx="266">
                  <c:v>28.2</c:v>
                </c:pt>
                <c:pt idx="267">
                  <c:v>26</c:v>
                </c:pt>
                <c:pt idx="268">
                  <c:v>26.9</c:v>
                </c:pt>
                <c:pt idx="269">
                  <c:v>29.8</c:v>
                </c:pt>
                <c:pt idx="270">
                  <c:v>30.8</c:v>
                </c:pt>
                <c:pt idx="271">
                  <c:v>29.3</c:v>
                </c:pt>
                <c:pt idx="272">
                  <c:v>28.2</c:v>
                </c:pt>
                <c:pt idx="273">
                  <c:v>31.9</c:v>
                </c:pt>
                <c:pt idx="274">
                  <c:v>35.5</c:v>
                </c:pt>
                <c:pt idx="275">
                  <c:v>29.5</c:v>
                </c:pt>
                <c:pt idx="276">
                  <c:v>27.7</c:v>
                </c:pt>
                <c:pt idx="277">
                  <c:v>23.6</c:v>
                </c:pt>
                <c:pt idx="278">
                  <c:v>23.4</c:v>
                </c:pt>
                <c:pt idx="279">
                  <c:v>28.2</c:v>
                </c:pt>
                <c:pt idx="280">
                  <c:v>32.200000000000003</c:v>
                </c:pt>
                <c:pt idx="281">
                  <c:v>35.4</c:v>
                </c:pt>
                <c:pt idx="282">
                  <c:v>35.9</c:v>
                </c:pt>
                <c:pt idx="283">
                  <c:v>33.5</c:v>
                </c:pt>
                <c:pt idx="284">
                  <c:v>28.1</c:v>
                </c:pt>
                <c:pt idx="285">
                  <c:v>28.8</c:v>
                </c:pt>
                <c:pt idx="286">
                  <c:v>31.5</c:v>
                </c:pt>
                <c:pt idx="287">
                  <c:v>24.6</c:v>
                </c:pt>
                <c:pt idx="288">
                  <c:v>27.6</c:v>
                </c:pt>
                <c:pt idx="289">
                  <c:v>23.2</c:v>
                </c:pt>
                <c:pt idx="290">
                  <c:v>24.7</c:v>
                </c:pt>
                <c:pt idx="291">
                  <c:v>29.4</c:v>
                </c:pt>
                <c:pt idx="292">
                  <c:v>31.8</c:v>
                </c:pt>
                <c:pt idx="293">
                  <c:v>27.8</c:v>
                </c:pt>
                <c:pt idx="294">
                  <c:v>23.7</c:v>
                </c:pt>
                <c:pt idx="295">
                  <c:v>22.9</c:v>
                </c:pt>
                <c:pt idx="296">
                  <c:v>22</c:v>
                </c:pt>
                <c:pt idx="297">
                  <c:v>20</c:v>
                </c:pt>
                <c:pt idx="298">
                  <c:v>21</c:v>
                </c:pt>
                <c:pt idx="299">
                  <c:v>21.8</c:v>
                </c:pt>
                <c:pt idx="300">
                  <c:v>23</c:v>
                </c:pt>
                <c:pt idx="301">
                  <c:v>21</c:v>
                </c:pt>
                <c:pt idx="302">
                  <c:v>24.1</c:v>
                </c:pt>
                <c:pt idx="303">
                  <c:v>25.1</c:v>
                </c:pt>
                <c:pt idx="304">
                  <c:v>23.9</c:v>
                </c:pt>
                <c:pt idx="305">
                  <c:v>21.1</c:v>
                </c:pt>
                <c:pt idx="306">
                  <c:v>22.5</c:v>
                </c:pt>
                <c:pt idx="307">
                  <c:v>21.8</c:v>
                </c:pt>
                <c:pt idx="308">
                  <c:v>19.8</c:v>
                </c:pt>
                <c:pt idx="309">
                  <c:v>23.2</c:v>
                </c:pt>
                <c:pt idx="310">
                  <c:v>24.4</c:v>
                </c:pt>
                <c:pt idx="311">
                  <c:v>22.5</c:v>
                </c:pt>
                <c:pt idx="312">
                  <c:v>23</c:v>
                </c:pt>
                <c:pt idx="313">
                  <c:v>25.4</c:v>
                </c:pt>
                <c:pt idx="314">
                  <c:v>23.2</c:v>
                </c:pt>
                <c:pt idx="315">
                  <c:v>21.7</c:v>
                </c:pt>
                <c:pt idx="316">
                  <c:v>21.7</c:v>
                </c:pt>
                <c:pt idx="317">
                  <c:v>24.4</c:v>
                </c:pt>
                <c:pt idx="318">
                  <c:v>21</c:v>
                </c:pt>
                <c:pt idx="319">
                  <c:v>21.7</c:v>
                </c:pt>
                <c:pt idx="320">
                  <c:v>17.7</c:v>
                </c:pt>
                <c:pt idx="321">
                  <c:v>21.9</c:v>
                </c:pt>
                <c:pt idx="322">
                  <c:v>22.6</c:v>
                </c:pt>
                <c:pt idx="323">
                  <c:v>28.5</c:v>
                </c:pt>
                <c:pt idx="324">
                  <c:v>27.6</c:v>
                </c:pt>
                <c:pt idx="325">
                  <c:v>25.3</c:v>
                </c:pt>
                <c:pt idx="326">
                  <c:v>23.9</c:v>
                </c:pt>
                <c:pt idx="327">
                  <c:v>21.3</c:v>
                </c:pt>
                <c:pt idx="328">
                  <c:v>21.3</c:v>
                </c:pt>
                <c:pt idx="329">
                  <c:v>23.1</c:v>
                </c:pt>
                <c:pt idx="330">
                  <c:v>18.399999999999999</c:v>
                </c:pt>
                <c:pt idx="331">
                  <c:v>19.100000000000001</c:v>
                </c:pt>
                <c:pt idx="332">
                  <c:v>16.5</c:v>
                </c:pt>
                <c:pt idx="333">
                  <c:v>19.3</c:v>
                </c:pt>
                <c:pt idx="334">
                  <c:v>19.399999999999999</c:v>
                </c:pt>
                <c:pt idx="335">
                  <c:v>19.3</c:v>
                </c:pt>
                <c:pt idx="336">
                  <c:v>18</c:v>
                </c:pt>
                <c:pt idx="337">
                  <c:v>19.2</c:v>
                </c:pt>
                <c:pt idx="338">
                  <c:v>19.7</c:v>
                </c:pt>
                <c:pt idx="339">
                  <c:v>19.899999999999999</c:v>
                </c:pt>
                <c:pt idx="340">
                  <c:v>21.1</c:v>
                </c:pt>
                <c:pt idx="341">
                  <c:v>16.399999999999999</c:v>
                </c:pt>
                <c:pt idx="342">
                  <c:v>22.4</c:v>
                </c:pt>
                <c:pt idx="343">
                  <c:v>19.5</c:v>
                </c:pt>
                <c:pt idx="344">
                  <c:v>18.899999999999999</c:v>
                </c:pt>
                <c:pt idx="345">
                  <c:v>24</c:v>
                </c:pt>
                <c:pt idx="346">
                  <c:v>17.3</c:v>
                </c:pt>
                <c:pt idx="347">
                  <c:v>19.399999999999999</c:v>
                </c:pt>
                <c:pt idx="348">
                  <c:v>18.899999999999999</c:v>
                </c:pt>
                <c:pt idx="349">
                  <c:v>17.7</c:v>
                </c:pt>
                <c:pt idx="350">
                  <c:v>17</c:v>
                </c:pt>
                <c:pt idx="351">
                  <c:v>15.7</c:v>
                </c:pt>
                <c:pt idx="352">
                  <c:v>17.3</c:v>
                </c:pt>
                <c:pt idx="353">
                  <c:v>16.7</c:v>
                </c:pt>
                <c:pt idx="354">
                  <c:v>19.2</c:v>
                </c:pt>
                <c:pt idx="355">
                  <c:v>21.2</c:v>
                </c:pt>
                <c:pt idx="356">
                  <c:v>23.9</c:v>
                </c:pt>
                <c:pt idx="357">
                  <c:v>23.6</c:v>
                </c:pt>
                <c:pt idx="358">
                  <c:v>18.5</c:v>
                </c:pt>
                <c:pt idx="359">
                  <c:v>15.4</c:v>
                </c:pt>
                <c:pt idx="360">
                  <c:v>13.9</c:v>
                </c:pt>
                <c:pt idx="361">
                  <c:v>11.9</c:v>
                </c:pt>
                <c:pt idx="362">
                  <c:v>13.9</c:v>
                </c:pt>
                <c:pt idx="363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KNMI!$G$3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KNMI!$G$4:$G$367</c:f>
              <c:numCache>
                <c:formatCode>0.0</c:formatCode>
                <c:ptCount val="364"/>
                <c:pt idx="0">
                  <c:v>3</c:v>
                </c:pt>
                <c:pt idx="1">
                  <c:v>3.1</c:v>
                </c:pt>
                <c:pt idx="2">
                  <c:v>8.1</c:v>
                </c:pt>
                <c:pt idx="3">
                  <c:v>1.2</c:v>
                </c:pt>
                <c:pt idx="4">
                  <c:v>0.6</c:v>
                </c:pt>
                <c:pt idx="5">
                  <c:v>12.2</c:v>
                </c:pt>
                <c:pt idx="6">
                  <c:v>15.9</c:v>
                </c:pt>
                <c:pt idx="7">
                  <c:v>2.5</c:v>
                </c:pt>
                <c:pt idx="8">
                  <c:v>1.8</c:v>
                </c:pt>
                <c:pt idx="9">
                  <c:v>10.9</c:v>
                </c:pt>
                <c:pt idx="10">
                  <c:v>8.8000000000000007</c:v>
                </c:pt>
                <c:pt idx="11">
                  <c:v>5</c:v>
                </c:pt>
                <c:pt idx="12">
                  <c:v>1.3</c:v>
                </c:pt>
                <c:pt idx="13">
                  <c:v>-4</c:v>
                </c:pt>
                <c:pt idx="14">
                  <c:v>-4.5</c:v>
                </c:pt>
                <c:pt idx="15">
                  <c:v>4.7</c:v>
                </c:pt>
                <c:pt idx="16">
                  <c:v>-1.9</c:v>
                </c:pt>
                <c:pt idx="17">
                  <c:v>-2.6</c:v>
                </c:pt>
                <c:pt idx="18">
                  <c:v>4.3</c:v>
                </c:pt>
                <c:pt idx="19">
                  <c:v>2.2999999999999998</c:v>
                </c:pt>
                <c:pt idx="20">
                  <c:v>7.4</c:v>
                </c:pt>
                <c:pt idx="21">
                  <c:v>1.4</c:v>
                </c:pt>
                <c:pt idx="22">
                  <c:v>1.4</c:v>
                </c:pt>
                <c:pt idx="23">
                  <c:v>2.6</c:v>
                </c:pt>
                <c:pt idx="24">
                  <c:v>9.6</c:v>
                </c:pt>
                <c:pt idx="25">
                  <c:v>9.8000000000000007</c:v>
                </c:pt>
                <c:pt idx="26">
                  <c:v>5.8</c:v>
                </c:pt>
                <c:pt idx="27">
                  <c:v>3.9</c:v>
                </c:pt>
                <c:pt idx="28">
                  <c:v>7.3</c:v>
                </c:pt>
                <c:pt idx="29">
                  <c:v>6.8</c:v>
                </c:pt>
                <c:pt idx="30">
                  <c:v>7</c:v>
                </c:pt>
                <c:pt idx="31">
                  <c:v>11.3</c:v>
                </c:pt>
                <c:pt idx="32">
                  <c:v>3.3</c:v>
                </c:pt>
                <c:pt idx="33">
                  <c:v>2.2999999999999998</c:v>
                </c:pt>
                <c:pt idx="34">
                  <c:v>5.2</c:v>
                </c:pt>
                <c:pt idx="35">
                  <c:v>5.6</c:v>
                </c:pt>
                <c:pt idx="36">
                  <c:v>3.2</c:v>
                </c:pt>
                <c:pt idx="37">
                  <c:v>1.1000000000000001</c:v>
                </c:pt>
                <c:pt idx="38">
                  <c:v>0</c:v>
                </c:pt>
                <c:pt idx="39">
                  <c:v>4.9000000000000004</c:v>
                </c:pt>
                <c:pt idx="40">
                  <c:v>4.8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10.4</c:v>
                </c:pt>
                <c:pt idx="44">
                  <c:v>9.9</c:v>
                </c:pt>
                <c:pt idx="45">
                  <c:v>5.5</c:v>
                </c:pt>
                <c:pt idx="46">
                  <c:v>6.1</c:v>
                </c:pt>
                <c:pt idx="47">
                  <c:v>7.9</c:v>
                </c:pt>
                <c:pt idx="48">
                  <c:v>8.1</c:v>
                </c:pt>
                <c:pt idx="49">
                  <c:v>8.1999999999999993</c:v>
                </c:pt>
                <c:pt idx="50">
                  <c:v>7.9</c:v>
                </c:pt>
                <c:pt idx="51">
                  <c:v>9.5</c:v>
                </c:pt>
                <c:pt idx="52">
                  <c:v>7.6</c:v>
                </c:pt>
                <c:pt idx="53">
                  <c:v>7.8</c:v>
                </c:pt>
                <c:pt idx="54">
                  <c:v>7.8</c:v>
                </c:pt>
                <c:pt idx="55">
                  <c:v>8.3000000000000007</c:v>
                </c:pt>
                <c:pt idx="56">
                  <c:v>4.8</c:v>
                </c:pt>
                <c:pt idx="57">
                  <c:v>5.0999999999999996</c:v>
                </c:pt>
                <c:pt idx="58">
                  <c:v>6.1</c:v>
                </c:pt>
                <c:pt idx="59">
                  <c:v>6.5</c:v>
                </c:pt>
                <c:pt idx="60">
                  <c:v>0.6</c:v>
                </c:pt>
                <c:pt idx="61">
                  <c:v>-2.1</c:v>
                </c:pt>
                <c:pt idx="62">
                  <c:v>-1.6</c:v>
                </c:pt>
                <c:pt idx="63">
                  <c:v>3.5</c:v>
                </c:pt>
                <c:pt idx="64">
                  <c:v>1.1000000000000001</c:v>
                </c:pt>
                <c:pt idx="65">
                  <c:v>4.2</c:v>
                </c:pt>
                <c:pt idx="66">
                  <c:v>5.7</c:v>
                </c:pt>
                <c:pt idx="67">
                  <c:v>4.2</c:v>
                </c:pt>
                <c:pt idx="68">
                  <c:v>3.6</c:v>
                </c:pt>
                <c:pt idx="69">
                  <c:v>3</c:v>
                </c:pt>
                <c:pt idx="70">
                  <c:v>8.1</c:v>
                </c:pt>
                <c:pt idx="71">
                  <c:v>3.6</c:v>
                </c:pt>
                <c:pt idx="72">
                  <c:v>-1.6</c:v>
                </c:pt>
                <c:pt idx="73">
                  <c:v>-2.1</c:v>
                </c:pt>
                <c:pt idx="74">
                  <c:v>-6.7</c:v>
                </c:pt>
                <c:pt idx="75">
                  <c:v>-7.4</c:v>
                </c:pt>
                <c:pt idx="76">
                  <c:v>-8.8000000000000007</c:v>
                </c:pt>
                <c:pt idx="77">
                  <c:v>-5.4</c:v>
                </c:pt>
                <c:pt idx="78">
                  <c:v>-10</c:v>
                </c:pt>
                <c:pt idx="79">
                  <c:v>-14.7</c:v>
                </c:pt>
                <c:pt idx="80">
                  <c:v>-6.4</c:v>
                </c:pt>
                <c:pt idx="81">
                  <c:v>-7.8</c:v>
                </c:pt>
                <c:pt idx="82">
                  <c:v>-3.9</c:v>
                </c:pt>
                <c:pt idx="83">
                  <c:v>-6.2</c:v>
                </c:pt>
                <c:pt idx="84">
                  <c:v>-6.8</c:v>
                </c:pt>
                <c:pt idx="85">
                  <c:v>0.4</c:v>
                </c:pt>
                <c:pt idx="86">
                  <c:v>0.8</c:v>
                </c:pt>
                <c:pt idx="87">
                  <c:v>1.6</c:v>
                </c:pt>
                <c:pt idx="88">
                  <c:v>-0.7</c:v>
                </c:pt>
                <c:pt idx="89">
                  <c:v>-0.2</c:v>
                </c:pt>
                <c:pt idx="90">
                  <c:v>0.4</c:v>
                </c:pt>
                <c:pt idx="91">
                  <c:v>-0.6</c:v>
                </c:pt>
                <c:pt idx="92">
                  <c:v>-8.1999999999999993</c:v>
                </c:pt>
                <c:pt idx="93">
                  <c:v>-8.4</c:v>
                </c:pt>
                <c:pt idx="94">
                  <c:v>-13.5</c:v>
                </c:pt>
                <c:pt idx="95">
                  <c:v>-15.1</c:v>
                </c:pt>
                <c:pt idx="96">
                  <c:v>-8.4</c:v>
                </c:pt>
                <c:pt idx="97">
                  <c:v>-11.6</c:v>
                </c:pt>
                <c:pt idx="98">
                  <c:v>-13.3</c:v>
                </c:pt>
                <c:pt idx="99">
                  <c:v>-13.9</c:v>
                </c:pt>
                <c:pt idx="100">
                  <c:v>-3.7</c:v>
                </c:pt>
                <c:pt idx="101">
                  <c:v>-3.1</c:v>
                </c:pt>
                <c:pt idx="102">
                  <c:v>-1.7</c:v>
                </c:pt>
                <c:pt idx="103">
                  <c:v>-2.4</c:v>
                </c:pt>
                <c:pt idx="104">
                  <c:v>-4.2</c:v>
                </c:pt>
                <c:pt idx="105">
                  <c:v>-0.4</c:v>
                </c:pt>
                <c:pt idx="106">
                  <c:v>-0.7</c:v>
                </c:pt>
                <c:pt idx="107">
                  <c:v>0.2</c:v>
                </c:pt>
                <c:pt idx="108">
                  <c:v>1</c:v>
                </c:pt>
                <c:pt idx="109">
                  <c:v>0.4</c:v>
                </c:pt>
                <c:pt idx="110">
                  <c:v>3.6</c:v>
                </c:pt>
                <c:pt idx="111">
                  <c:v>0.3</c:v>
                </c:pt>
                <c:pt idx="112">
                  <c:v>2</c:v>
                </c:pt>
                <c:pt idx="113">
                  <c:v>-0.5</c:v>
                </c:pt>
                <c:pt idx="114">
                  <c:v>0</c:v>
                </c:pt>
                <c:pt idx="115">
                  <c:v>0</c:v>
                </c:pt>
                <c:pt idx="116">
                  <c:v>-3.5</c:v>
                </c:pt>
                <c:pt idx="117">
                  <c:v>-8.5</c:v>
                </c:pt>
                <c:pt idx="118">
                  <c:v>-10.8</c:v>
                </c:pt>
                <c:pt idx="119">
                  <c:v>0</c:v>
                </c:pt>
                <c:pt idx="120">
                  <c:v>-1.9</c:v>
                </c:pt>
                <c:pt idx="121">
                  <c:v>-9.1</c:v>
                </c:pt>
                <c:pt idx="122">
                  <c:v>-5.9</c:v>
                </c:pt>
                <c:pt idx="123">
                  <c:v>-7.4</c:v>
                </c:pt>
                <c:pt idx="124">
                  <c:v>-3.6</c:v>
                </c:pt>
                <c:pt idx="125">
                  <c:v>-2.4</c:v>
                </c:pt>
                <c:pt idx="126">
                  <c:v>2.6</c:v>
                </c:pt>
                <c:pt idx="127">
                  <c:v>0</c:v>
                </c:pt>
                <c:pt idx="128">
                  <c:v>-3</c:v>
                </c:pt>
                <c:pt idx="129">
                  <c:v>0.8</c:v>
                </c:pt>
                <c:pt idx="130">
                  <c:v>-3.3</c:v>
                </c:pt>
                <c:pt idx="131">
                  <c:v>-6.8</c:v>
                </c:pt>
                <c:pt idx="132">
                  <c:v>-8.6</c:v>
                </c:pt>
                <c:pt idx="133">
                  <c:v>-5.3</c:v>
                </c:pt>
                <c:pt idx="134">
                  <c:v>-5.4</c:v>
                </c:pt>
                <c:pt idx="135">
                  <c:v>-3.3</c:v>
                </c:pt>
                <c:pt idx="136">
                  <c:v>-5.8</c:v>
                </c:pt>
                <c:pt idx="137">
                  <c:v>-9.1</c:v>
                </c:pt>
                <c:pt idx="138">
                  <c:v>-6.2</c:v>
                </c:pt>
                <c:pt idx="139">
                  <c:v>-5.5</c:v>
                </c:pt>
                <c:pt idx="140">
                  <c:v>1.1000000000000001</c:v>
                </c:pt>
                <c:pt idx="141">
                  <c:v>-0.4</c:v>
                </c:pt>
                <c:pt idx="142">
                  <c:v>-5</c:v>
                </c:pt>
                <c:pt idx="143">
                  <c:v>-5.8</c:v>
                </c:pt>
                <c:pt idx="144">
                  <c:v>-0.8</c:v>
                </c:pt>
                <c:pt idx="145">
                  <c:v>2.2000000000000002</c:v>
                </c:pt>
                <c:pt idx="146">
                  <c:v>1.7</c:v>
                </c:pt>
                <c:pt idx="147">
                  <c:v>7</c:v>
                </c:pt>
                <c:pt idx="148">
                  <c:v>4.3</c:v>
                </c:pt>
                <c:pt idx="149">
                  <c:v>3</c:v>
                </c:pt>
                <c:pt idx="150">
                  <c:v>3.4</c:v>
                </c:pt>
                <c:pt idx="151">
                  <c:v>-3.6</c:v>
                </c:pt>
                <c:pt idx="152">
                  <c:v>-4.7</c:v>
                </c:pt>
                <c:pt idx="153">
                  <c:v>-6.2</c:v>
                </c:pt>
                <c:pt idx="154">
                  <c:v>-4.5</c:v>
                </c:pt>
                <c:pt idx="155">
                  <c:v>-7.3</c:v>
                </c:pt>
                <c:pt idx="156">
                  <c:v>-3.5</c:v>
                </c:pt>
                <c:pt idx="157">
                  <c:v>-6.4</c:v>
                </c:pt>
                <c:pt idx="158">
                  <c:v>-7.6</c:v>
                </c:pt>
                <c:pt idx="159">
                  <c:v>-5.8</c:v>
                </c:pt>
                <c:pt idx="160">
                  <c:v>-3.7</c:v>
                </c:pt>
                <c:pt idx="161">
                  <c:v>-3.1</c:v>
                </c:pt>
                <c:pt idx="162">
                  <c:v>0.9</c:v>
                </c:pt>
                <c:pt idx="163">
                  <c:v>-0.3</c:v>
                </c:pt>
                <c:pt idx="164">
                  <c:v>4</c:v>
                </c:pt>
                <c:pt idx="165">
                  <c:v>3.9</c:v>
                </c:pt>
                <c:pt idx="166">
                  <c:v>2.2000000000000002</c:v>
                </c:pt>
                <c:pt idx="167">
                  <c:v>0.1</c:v>
                </c:pt>
                <c:pt idx="168">
                  <c:v>-0.3</c:v>
                </c:pt>
                <c:pt idx="169">
                  <c:v>10.3</c:v>
                </c:pt>
                <c:pt idx="170">
                  <c:v>11.6</c:v>
                </c:pt>
                <c:pt idx="171">
                  <c:v>1.5</c:v>
                </c:pt>
                <c:pt idx="172">
                  <c:v>4.7</c:v>
                </c:pt>
                <c:pt idx="173">
                  <c:v>6</c:v>
                </c:pt>
                <c:pt idx="174">
                  <c:v>6.3</c:v>
                </c:pt>
                <c:pt idx="175">
                  <c:v>8.6999999999999993</c:v>
                </c:pt>
                <c:pt idx="176">
                  <c:v>7.4</c:v>
                </c:pt>
                <c:pt idx="177">
                  <c:v>6.6</c:v>
                </c:pt>
                <c:pt idx="178">
                  <c:v>6.2</c:v>
                </c:pt>
                <c:pt idx="179">
                  <c:v>7.4</c:v>
                </c:pt>
                <c:pt idx="180">
                  <c:v>4</c:v>
                </c:pt>
                <c:pt idx="181">
                  <c:v>3.4</c:v>
                </c:pt>
                <c:pt idx="182">
                  <c:v>0.3</c:v>
                </c:pt>
                <c:pt idx="183">
                  <c:v>0.1</c:v>
                </c:pt>
                <c:pt idx="184">
                  <c:v>4.0999999999999996</c:v>
                </c:pt>
                <c:pt idx="185">
                  <c:v>4.5</c:v>
                </c:pt>
                <c:pt idx="186">
                  <c:v>0.7</c:v>
                </c:pt>
                <c:pt idx="187">
                  <c:v>3.3</c:v>
                </c:pt>
                <c:pt idx="188">
                  <c:v>5.5</c:v>
                </c:pt>
                <c:pt idx="189">
                  <c:v>0.2</c:v>
                </c:pt>
                <c:pt idx="190">
                  <c:v>-1.1000000000000001</c:v>
                </c:pt>
                <c:pt idx="191">
                  <c:v>-0.7</c:v>
                </c:pt>
                <c:pt idx="192">
                  <c:v>-1.2</c:v>
                </c:pt>
                <c:pt idx="193">
                  <c:v>1.6</c:v>
                </c:pt>
                <c:pt idx="194">
                  <c:v>2.7</c:v>
                </c:pt>
                <c:pt idx="195">
                  <c:v>0.9</c:v>
                </c:pt>
                <c:pt idx="196">
                  <c:v>-0.5</c:v>
                </c:pt>
                <c:pt idx="197">
                  <c:v>-1.5</c:v>
                </c:pt>
                <c:pt idx="198">
                  <c:v>-4.5999999999999996</c:v>
                </c:pt>
                <c:pt idx="199">
                  <c:v>-2.6</c:v>
                </c:pt>
                <c:pt idx="200">
                  <c:v>-0.9</c:v>
                </c:pt>
                <c:pt idx="201">
                  <c:v>-1.6</c:v>
                </c:pt>
                <c:pt idx="202">
                  <c:v>-5.3</c:v>
                </c:pt>
                <c:pt idx="203">
                  <c:v>-6.5</c:v>
                </c:pt>
                <c:pt idx="204">
                  <c:v>-2</c:v>
                </c:pt>
                <c:pt idx="205">
                  <c:v>-2.5</c:v>
                </c:pt>
                <c:pt idx="206">
                  <c:v>0.8</c:v>
                </c:pt>
                <c:pt idx="207">
                  <c:v>1.9</c:v>
                </c:pt>
                <c:pt idx="208">
                  <c:v>2</c:v>
                </c:pt>
                <c:pt idx="209">
                  <c:v>2.9</c:v>
                </c:pt>
                <c:pt idx="210">
                  <c:v>8.9</c:v>
                </c:pt>
                <c:pt idx="211">
                  <c:v>3.8</c:v>
                </c:pt>
                <c:pt idx="212">
                  <c:v>4.9000000000000004</c:v>
                </c:pt>
                <c:pt idx="213">
                  <c:v>4.7</c:v>
                </c:pt>
                <c:pt idx="214">
                  <c:v>5.9</c:v>
                </c:pt>
                <c:pt idx="215">
                  <c:v>3.3</c:v>
                </c:pt>
                <c:pt idx="216">
                  <c:v>-1.4</c:v>
                </c:pt>
                <c:pt idx="217">
                  <c:v>4</c:v>
                </c:pt>
                <c:pt idx="218">
                  <c:v>5.2</c:v>
                </c:pt>
                <c:pt idx="219">
                  <c:v>4.9000000000000004</c:v>
                </c:pt>
                <c:pt idx="220">
                  <c:v>1.9</c:v>
                </c:pt>
                <c:pt idx="221">
                  <c:v>0.9</c:v>
                </c:pt>
                <c:pt idx="222">
                  <c:v>0.7</c:v>
                </c:pt>
                <c:pt idx="223">
                  <c:v>4.2</c:v>
                </c:pt>
                <c:pt idx="224">
                  <c:v>5.8</c:v>
                </c:pt>
                <c:pt idx="225">
                  <c:v>3.3</c:v>
                </c:pt>
                <c:pt idx="226">
                  <c:v>-0.4</c:v>
                </c:pt>
                <c:pt idx="227">
                  <c:v>6.1</c:v>
                </c:pt>
                <c:pt idx="228">
                  <c:v>3.5</c:v>
                </c:pt>
                <c:pt idx="229">
                  <c:v>0.6</c:v>
                </c:pt>
                <c:pt idx="230">
                  <c:v>1.9</c:v>
                </c:pt>
                <c:pt idx="231">
                  <c:v>0.3</c:v>
                </c:pt>
                <c:pt idx="232">
                  <c:v>3.8</c:v>
                </c:pt>
                <c:pt idx="233">
                  <c:v>6.1</c:v>
                </c:pt>
                <c:pt idx="234">
                  <c:v>4.9000000000000004</c:v>
                </c:pt>
                <c:pt idx="235">
                  <c:v>7.7</c:v>
                </c:pt>
                <c:pt idx="236">
                  <c:v>10.8</c:v>
                </c:pt>
                <c:pt idx="237">
                  <c:v>5.7</c:v>
                </c:pt>
                <c:pt idx="238">
                  <c:v>5.0999999999999996</c:v>
                </c:pt>
                <c:pt idx="239">
                  <c:v>2.2999999999999998</c:v>
                </c:pt>
                <c:pt idx="240">
                  <c:v>3.9</c:v>
                </c:pt>
                <c:pt idx="241">
                  <c:v>8.9</c:v>
                </c:pt>
                <c:pt idx="242">
                  <c:v>7.6</c:v>
                </c:pt>
                <c:pt idx="243">
                  <c:v>6</c:v>
                </c:pt>
                <c:pt idx="244">
                  <c:v>3.8</c:v>
                </c:pt>
                <c:pt idx="245">
                  <c:v>5.9</c:v>
                </c:pt>
                <c:pt idx="246">
                  <c:v>8.1999999999999993</c:v>
                </c:pt>
                <c:pt idx="247">
                  <c:v>5.4</c:v>
                </c:pt>
                <c:pt idx="248">
                  <c:v>9.1</c:v>
                </c:pt>
                <c:pt idx="249">
                  <c:v>10.4</c:v>
                </c:pt>
                <c:pt idx="250">
                  <c:v>11</c:v>
                </c:pt>
                <c:pt idx="251">
                  <c:v>14.3</c:v>
                </c:pt>
                <c:pt idx="252">
                  <c:v>16.600000000000001</c:v>
                </c:pt>
                <c:pt idx="253">
                  <c:v>12.9</c:v>
                </c:pt>
                <c:pt idx="254">
                  <c:v>6.1</c:v>
                </c:pt>
                <c:pt idx="255">
                  <c:v>1.5</c:v>
                </c:pt>
                <c:pt idx="256">
                  <c:v>4.4000000000000004</c:v>
                </c:pt>
                <c:pt idx="257">
                  <c:v>8.6</c:v>
                </c:pt>
                <c:pt idx="258">
                  <c:v>6.3</c:v>
                </c:pt>
                <c:pt idx="259">
                  <c:v>10.9</c:v>
                </c:pt>
                <c:pt idx="260">
                  <c:v>8.5</c:v>
                </c:pt>
                <c:pt idx="261">
                  <c:v>8.6999999999999993</c:v>
                </c:pt>
                <c:pt idx="262">
                  <c:v>8.4</c:v>
                </c:pt>
                <c:pt idx="263">
                  <c:v>6.4</c:v>
                </c:pt>
                <c:pt idx="264">
                  <c:v>0.5</c:v>
                </c:pt>
                <c:pt idx="265">
                  <c:v>3.2</c:v>
                </c:pt>
                <c:pt idx="266">
                  <c:v>7.2</c:v>
                </c:pt>
                <c:pt idx="267">
                  <c:v>6.4</c:v>
                </c:pt>
                <c:pt idx="268">
                  <c:v>6.7</c:v>
                </c:pt>
                <c:pt idx="269">
                  <c:v>7.2</c:v>
                </c:pt>
                <c:pt idx="270">
                  <c:v>8.9</c:v>
                </c:pt>
                <c:pt idx="271">
                  <c:v>7.9</c:v>
                </c:pt>
                <c:pt idx="272">
                  <c:v>12.1</c:v>
                </c:pt>
                <c:pt idx="273">
                  <c:v>11.3</c:v>
                </c:pt>
                <c:pt idx="274">
                  <c:v>19.8</c:v>
                </c:pt>
                <c:pt idx="275">
                  <c:v>16.5</c:v>
                </c:pt>
                <c:pt idx="276">
                  <c:v>9.5</c:v>
                </c:pt>
                <c:pt idx="277">
                  <c:v>9</c:v>
                </c:pt>
                <c:pt idx="278">
                  <c:v>4.7</c:v>
                </c:pt>
                <c:pt idx="279">
                  <c:v>3.3</c:v>
                </c:pt>
                <c:pt idx="280">
                  <c:v>11.1</c:v>
                </c:pt>
                <c:pt idx="281">
                  <c:v>13.6</c:v>
                </c:pt>
                <c:pt idx="282">
                  <c:v>16.2</c:v>
                </c:pt>
                <c:pt idx="283">
                  <c:v>18.100000000000001</c:v>
                </c:pt>
                <c:pt idx="284">
                  <c:v>12.5</c:v>
                </c:pt>
                <c:pt idx="285">
                  <c:v>11.9</c:v>
                </c:pt>
                <c:pt idx="286">
                  <c:v>16.7</c:v>
                </c:pt>
                <c:pt idx="287">
                  <c:v>14.9</c:v>
                </c:pt>
                <c:pt idx="288">
                  <c:v>12.5</c:v>
                </c:pt>
                <c:pt idx="289">
                  <c:v>8.6</c:v>
                </c:pt>
                <c:pt idx="290">
                  <c:v>7.2</c:v>
                </c:pt>
                <c:pt idx="291">
                  <c:v>7.9</c:v>
                </c:pt>
                <c:pt idx="292">
                  <c:v>11.3</c:v>
                </c:pt>
                <c:pt idx="293">
                  <c:v>16.3</c:v>
                </c:pt>
                <c:pt idx="294">
                  <c:v>8.9</c:v>
                </c:pt>
                <c:pt idx="295">
                  <c:v>8.4</c:v>
                </c:pt>
                <c:pt idx="296">
                  <c:v>7.9</c:v>
                </c:pt>
                <c:pt idx="297">
                  <c:v>8.5</c:v>
                </c:pt>
                <c:pt idx="298">
                  <c:v>11.6</c:v>
                </c:pt>
                <c:pt idx="299">
                  <c:v>11.4</c:v>
                </c:pt>
                <c:pt idx="300">
                  <c:v>12.1</c:v>
                </c:pt>
                <c:pt idx="301">
                  <c:v>13.3</c:v>
                </c:pt>
                <c:pt idx="302">
                  <c:v>12.2</c:v>
                </c:pt>
                <c:pt idx="303">
                  <c:v>14</c:v>
                </c:pt>
                <c:pt idx="304">
                  <c:v>13.2</c:v>
                </c:pt>
                <c:pt idx="305">
                  <c:v>13.1</c:v>
                </c:pt>
                <c:pt idx="306">
                  <c:v>10.199999999999999</c:v>
                </c:pt>
                <c:pt idx="307">
                  <c:v>13.4</c:v>
                </c:pt>
                <c:pt idx="308">
                  <c:v>7.7</c:v>
                </c:pt>
                <c:pt idx="309">
                  <c:v>6.4</c:v>
                </c:pt>
                <c:pt idx="310">
                  <c:v>12.4</c:v>
                </c:pt>
                <c:pt idx="311">
                  <c:v>11</c:v>
                </c:pt>
                <c:pt idx="312">
                  <c:v>10.5</c:v>
                </c:pt>
                <c:pt idx="313">
                  <c:v>10.7</c:v>
                </c:pt>
                <c:pt idx="314">
                  <c:v>9.6</c:v>
                </c:pt>
                <c:pt idx="315">
                  <c:v>6.4</c:v>
                </c:pt>
                <c:pt idx="316">
                  <c:v>9.8000000000000007</c:v>
                </c:pt>
                <c:pt idx="317">
                  <c:v>7.4</c:v>
                </c:pt>
                <c:pt idx="318">
                  <c:v>15.2</c:v>
                </c:pt>
                <c:pt idx="319">
                  <c:v>15.6</c:v>
                </c:pt>
                <c:pt idx="320">
                  <c:v>14.4</c:v>
                </c:pt>
                <c:pt idx="321">
                  <c:v>10.7</c:v>
                </c:pt>
                <c:pt idx="322">
                  <c:v>10.9</c:v>
                </c:pt>
                <c:pt idx="323">
                  <c:v>11.7</c:v>
                </c:pt>
                <c:pt idx="324">
                  <c:v>14</c:v>
                </c:pt>
                <c:pt idx="325">
                  <c:v>14.6</c:v>
                </c:pt>
                <c:pt idx="326">
                  <c:v>16.3</c:v>
                </c:pt>
                <c:pt idx="327">
                  <c:v>12.9</c:v>
                </c:pt>
                <c:pt idx="328">
                  <c:v>11.9</c:v>
                </c:pt>
                <c:pt idx="329">
                  <c:v>14.6</c:v>
                </c:pt>
                <c:pt idx="330">
                  <c:v>9.6999999999999993</c:v>
                </c:pt>
                <c:pt idx="331">
                  <c:v>8.8000000000000007</c:v>
                </c:pt>
                <c:pt idx="332">
                  <c:v>9.6</c:v>
                </c:pt>
                <c:pt idx="333">
                  <c:v>9.8000000000000007</c:v>
                </c:pt>
                <c:pt idx="334">
                  <c:v>5.7</c:v>
                </c:pt>
                <c:pt idx="335">
                  <c:v>3.5</c:v>
                </c:pt>
                <c:pt idx="336">
                  <c:v>4.5999999999999996</c:v>
                </c:pt>
                <c:pt idx="337">
                  <c:v>6.2</c:v>
                </c:pt>
                <c:pt idx="338">
                  <c:v>4.0999999999999996</c:v>
                </c:pt>
                <c:pt idx="339">
                  <c:v>4.2</c:v>
                </c:pt>
                <c:pt idx="340">
                  <c:v>9.3000000000000007</c:v>
                </c:pt>
                <c:pt idx="341">
                  <c:v>11.1</c:v>
                </c:pt>
                <c:pt idx="342">
                  <c:v>12.5</c:v>
                </c:pt>
                <c:pt idx="343">
                  <c:v>9.6999999999999993</c:v>
                </c:pt>
                <c:pt idx="344">
                  <c:v>10</c:v>
                </c:pt>
                <c:pt idx="345">
                  <c:v>12.4</c:v>
                </c:pt>
                <c:pt idx="346">
                  <c:v>8.1</c:v>
                </c:pt>
                <c:pt idx="347">
                  <c:v>5.6</c:v>
                </c:pt>
                <c:pt idx="348">
                  <c:v>12.6</c:v>
                </c:pt>
                <c:pt idx="349">
                  <c:v>9.1999999999999993</c:v>
                </c:pt>
                <c:pt idx="350">
                  <c:v>6.2</c:v>
                </c:pt>
                <c:pt idx="351">
                  <c:v>8</c:v>
                </c:pt>
                <c:pt idx="352">
                  <c:v>3.5</c:v>
                </c:pt>
                <c:pt idx="353">
                  <c:v>3.3</c:v>
                </c:pt>
                <c:pt idx="354">
                  <c:v>9</c:v>
                </c:pt>
                <c:pt idx="355">
                  <c:v>7</c:v>
                </c:pt>
                <c:pt idx="356">
                  <c:v>7</c:v>
                </c:pt>
                <c:pt idx="357">
                  <c:v>8.6</c:v>
                </c:pt>
                <c:pt idx="358">
                  <c:v>11.1</c:v>
                </c:pt>
                <c:pt idx="359">
                  <c:v>6.5</c:v>
                </c:pt>
                <c:pt idx="360">
                  <c:v>2.2999999999999998</c:v>
                </c:pt>
                <c:pt idx="361">
                  <c:v>1.1000000000000001</c:v>
                </c:pt>
                <c:pt idx="362">
                  <c:v>9.8000000000000007</c:v>
                </c:pt>
                <c:pt idx="363">
                  <c:v>5.2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KNMI!$N$3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KNMI!$N$4:$N$367</c:f>
              <c:numCache>
                <c:formatCode>General</c:formatCode>
                <c:ptCount val="364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KNMI!$O$2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KNMI!$O$4:$O$367</c:f>
              <c:numCache>
                <c:formatCode>General</c:formatCode>
                <c:ptCount val="3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KNMI!$P$2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KNMI!$P$4:$P$367</c:f>
              <c:numCache>
                <c:formatCode>General</c:formatCode>
                <c:ptCount val="364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-100</c:v>
                </c:pt>
                <c:pt idx="103">
                  <c:v>-100</c:v>
                </c:pt>
                <c:pt idx="104">
                  <c:v>-100</c:v>
                </c:pt>
                <c:pt idx="105">
                  <c:v>-100</c:v>
                </c:pt>
                <c:pt idx="106">
                  <c:v>-100</c:v>
                </c:pt>
                <c:pt idx="107">
                  <c:v>-100</c:v>
                </c:pt>
                <c:pt idx="108">
                  <c:v>-100</c:v>
                </c:pt>
                <c:pt idx="109">
                  <c:v>-100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-100</c:v>
                </c:pt>
                <c:pt idx="121">
                  <c:v>-100</c:v>
                </c:pt>
                <c:pt idx="122">
                  <c:v>-100</c:v>
                </c:pt>
                <c:pt idx="123">
                  <c:v>-100</c:v>
                </c:pt>
                <c:pt idx="124">
                  <c:v>-100</c:v>
                </c:pt>
                <c:pt idx="125">
                  <c:v>-100</c:v>
                </c:pt>
                <c:pt idx="126">
                  <c:v>-100</c:v>
                </c:pt>
                <c:pt idx="127">
                  <c:v>-100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-100</c:v>
                </c:pt>
                <c:pt idx="145">
                  <c:v>-100</c:v>
                </c:pt>
                <c:pt idx="146">
                  <c:v>-100</c:v>
                </c:pt>
                <c:pt idx="147">
                  <c:v>-100</c:v>
                </c:pt>
                <c:pt idx="148">
                  <c:v>-100</c:v>
                </c:pt>
                <c:pt idx="149">
                  <c:v>-100</c:v>
                </c:pt>
                <c:pt idx="150">
                  <c:v>-100</c:v>
                </c:pt>
                <c:pt idx="151">
                  <c:v>-100</c:v>
                </c:pt>
                <c:pt idx="152">
                  <c:v>-100</c:v>
                </c:pt>
                <c:pt idx="153">
                  <c:v>-100</c:v>
                </c:pt>
                <c:pt idx="154">
                  <c:v>-100</c:v>
                </c:pt>
                <c:pt idx="155">
                  <c:v>-100</c:v>
                </c:pt>
                <c:pt idx="156">
                  <c:v>-100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26000"/>
        <c:axId val="469926392"/>
      </c:lineChart>
      <c:catAx>
        <c:axId val="469925216"/>
        <c:scaling>
          <c:orientation val="minMax"/>
        </c:scaling>
        <c:delete val="0"/>
        <c:axPos val="b"/>
        <c:numFmt formatCode="d\-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0704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69930704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>
                    <a:solidFill>
                      <a:srgbClr val="00B0F0"/>
                    </a:solidFill>
                  </a:rPr>
                  <a:t>regenval (mm)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679096045197740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5216"/>
        <c:crosses val="autoZero"/>
        <c:crossBetween val="between"/>
        <c:majorUnit val="5"/>
        <c:minorUnit val="1"/>
      </c:valAx>
      <c:catAx>
        <c:axId val="469926000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469926392"/>
        <c:crosses val="autoZero"/>
        <c:auto val="0"/>
        <c:lblAlgn val="ctr"/>
        <c:lblOffset val="100"/>
        <c:noMultiLvlLbl val="0"/>
      </c:catAx>
      <c:valAx>
        <c:axId val="469926392"/>
        <c:scaling>
          <c:orientation val="minMax"/>
          <c:max val="40"/>
          <c:min val="-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6000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Het weer in Eindhoven 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1 okt 2009 - 30 sept 2010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 volgens het KNMI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16649431230610134"/>
          <c:y val="8.1355932203389825E-2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388"/>
          <c:h val="0.865273010365229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KNMI!$J$2</c:f>
              <c:strCache>
                <c:ptCount val="1"/>
                <c:pt idx="0">
                  <c:v>zon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rgbClr val="FFFF00"/>
              </a:solidFill>
              <a:prstDash val="solid"/>
            </a:ln>
          </c:spPr>
          <c:invertIfNegative val="0"/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KNMI!$J$4:$J$367</c:f>
              <c:numCache>
                <c:formatCode>0.0</c:formatCode>
                <c:ptCount val="364"/>
                <c:pt idx="0">
                  <c:v>2.1</c:v>
                </c:pt>
                <c:pt idx="1">
                  <c:v>0.8</c:v>
                </c:pt>
                <c:pt idx="2">
                  <c:v>0</c:v>
                </c:pt>
                <c:pt idx="3">
                  <c:v>4.5</c:v>
                </c:pt>
                <c:pt idx="4">
                  <c:v>0</c:v>
                </c:pt>
                <c:pt idx="5">
                  <c:v>0</c:v>
                </c:pt>
                <c:pt idx="6">
                  <c:v>1.4</c:v>
                </c:pt>
                <c:pt idx="7">
                  <c:v>7.5</c:v>
                </c:pt>
                <c:pt idx="8">
                  <c:v>9.5</c:v>
                </c:pt>
                <c:pt idx="9">
                  <c:v>3.3</c:v>
                </c:pt>
                <c:pt idx="10">
                  <c:v>0</c:v>
                </c:pt>
                <c:pt idx="11">
                  <c:v>8.3000000000000007</c:v>
                </c:pt>
                <c:pt idx="12">
                  <c:v>8.4</c:v>
                </c:pt>
                <c:pt idx="13">
                  <c:v>9.9</c:v>
                </c:pt>
                <c:pt idx="14">
                  <c:v>9.8000000000000007</c:v>
                </c:pt>
                <c:pt idx="15">
                  <c:v>3.5</c:v>
                </c:pt>
                <c:pt idx="16">
                  <c:v>5.4</c:v>
                </c:pt>
                <c:pt idx="17">
                  <c:v>5.8</c:v>
                </c:pt>
                <c:pt idx="18">
                  <c:v>3.9</c:v>
                </c:pt>
                <c:pt idx="19">
                  <c:v>7.3</c:v>
                </c:pt>
                <c:pt idx="20">
                  <c:v>4.2</c:v>
                </c:pt>
                <c:pt idx="21">
                  <c:v>0.4</c:v>
                </c:pt>
                <c:pt idx="22">
                  <c:v>5.7</c:v>
                </c:pt>
                <c:pt idx="23">
                  <c:v>0</c:v>
                </c:pt>
                <c:pt idx="24">
                  <c:v>5.8</c:v>
                </c:pt>
                <c:pt idx="25">
                  <c:v>0.2</c:v>
                </c:pt>
                <c:pt idx="26">
                  <c:v>3.9</c:v>
                </c:pt>
                <c:pt idx="27">
                  <c:v>4.3</c:v>
                </c:pt>
                <c:pt idx="28">
                  <c:v>0.2</c:v>
                </c:pt>
                <c:pt idx="29">
                  <c:v>4.3</c:v>
                </c:pt>
                <c:pt idx="30">
                  <c:v>2.4</c:v>
                </c:pt>
                <c:pt idx="31">
                  <c:v>1.2</c:v>
                </c:pt>
                <c:pt idx="32">
                  <c:v>2.7</c:v>
                </c:pt>
                <c:pt idx="33">
                  <c:v>3.8</c:v>
                </c:pt>
                <c:pt idx="34">
                  <c:v>4.5</c:v>
                </c:pt>
                <c:pt idx="35">
                  <c:v>0.2</c:v>
                </c:pt>
                <c:pt idx="36">
                  <c:v>0.7</c:v>
                </c:pt>
                <c:pt idx="37">
                  <c:v>2</c:v>
                </c:pt>
                <c:pt idx="38">
                  <c:v>7.6</c:v>
                </c:pt>
                <c:pt idx="39">
                  <c:v>0</c:v>
                </c:pt>
                <c:pt idx="40">
                  <c:v>0.5</c:v>
                </c:pt>
                <c:pt idx="41">
                  <c:v>0</c:v>
                </c:pt>
                <c:pt idx="42">
                  <c:v>3.4</c:v>
                </c:pt>
                <c:pt idx="43">
                  <c:v>2.2000000000000002</c:v>
                </c:pt>
                <c:pt idx="44">
                  <c:v>3.1</c:v>
                </c:pt>
                <c:pt idx="45">
                  <c:v>0.6</c:v>
                </c:pt>
                <c:pt idx="46">
                  <c:v>0.7</c:v>
                </c:pt>
                <c:pt idx="47">
                  <c:v>0</c:v>
                </c:pt>
                <c:pt idx="48">
                  <c:v>1.6</c:v>
                </c:pt>
                <c:pt idx="49">
                  <c:v>7.3</c:v>
                </c:pt>
                <c:pt idx="50">
                  <c:v>4.5</c:v>
                </c:pt>
                <c:pt idx="51">
                  <c:v>5.3</c:v>
                </c:pt>
                <c:pt idx="52">
                  <c:v>3.1</c:v>
                </c:pt>
                <c:pt idx="53">
                  <c:v>0</c:v>
                </c:pt>
                <c:pt idx="54">
                  <c:v>0.2</c:v>
                </c:pt>
                <c:pt idx="55">
                  <c:v>0</c:v>
                </c:pt>
                <c:pt idx="56">
                  <c:v>1</c:v>
                </c:pt>
                <c:pt idx="57">
                  <c:v>0.5</c:v>
                </c:pt>
                <c:pt idx="58">
                  <c:v>0.2</c:v>
                </c:pt>
                <c:pt idx="59">
                  <c:v>0</c:v>
                </c:pt>
                <c:pt idx="60">
                  <c:v>2.2000000000000002</c:v>
                </c:pt>
                <c:pt idx="61">
                  <c:v>1.5</c:v>
                </c:pt>
                <c:pt idx="62">
                  <c:v>1</c:v>
                </c:pt>
                <c:pt idx="63">
                  <c:v>0.2</c:v>
                </c:pt>
                <c:pt idx="64">
                  <c:v>1.3</c:v>
                </c:pt>
                <c:pt idx="65">
                  <c:v>0.6</c:v>
                </c:pt>
                <c:pt idx="66">
                  <c:v>0</c:v>
                </c:pt>
                <c:pt idx="67">
                  <c:v>1.7</c:v>
                </c:pt>
                <c:pt idx="68">
                  <c:v>1.8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0.5</c:v>
                </c:pt>
                <c:pt idx="73">
                  <c:v>2.6</c:v>
                </c:pt>
                <c:pt idx="74">
                  <c:v>3.2</c:v>
                </c:pt>
                <c:pt idx="75">
                  <c:v>6.8</c:v>
                </c:pt>
                <c:pt idx="76">
                  <c:v>0</c:v>
                </c:pt>
                <c:pt idx="77">
                  <c:v>0</c:v>
                </c:pt>
                <c:pt idx="78">
                  <c:v>5.4</c:v>
                </c:pt>
                <c:pt idx="79">
                  <c:v>6.8</c:v>
                </c:pt>
                <c:pt idx="80">
                  <c:v>0</c:v>
                </c:pt>
                <c:pt idx="81">
                  <c:v>2.8</c:v>
                </c:pt>
                <c:pt idx="82">
                  <c:v>0</c:v>
                </c:pt>
                <c:pt idx="83">
                  <c:v>3.1</c:v>
                </c:pt>
                <c:pt idx="84">
                  <c:v>3.7</c:v>
                </c:pt>
                <c:pt idx="85">
                  <c:v>0</c:v>
                </c:pt>
                <c:pt idx="86">
                  <c:v>6.7</c:v>
                </c:pt>
                <c:pt idx="87">
                  <c:v>0.3</c:v>
                </c:pt>
                <c:pt idx="88">
                  <c:v>2.6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0.5</c:v>
                </c:pt>
                <c:pt idx="93">
                  <c:v>1.1000000000000001</c:v>
                </c:pt>
                <c:pt idx="94">
                  <c:v>5.3</c:v>
                </c:pt>
                <c:pt idx="95">
                  <c:v>1</c:v>
                </c:pt>
                <c:pt idx="96">
                  <c:v>6.1</c:v>
                </c:pt>
                <c:pt idx="97">
                  <c:v>1.8</c:v>
                </c:pt>
                <c:pt idx="98">
                  <c:v>4.2</c:v>
                </c:pt>
                <c:pt idx="99">
                  <c:v>2.4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0.2</c:v>
                </c:pt>
                <c:pt idx="104">
                  <c:v>1</c:v>
                </c:pt>
                <c:pt idx="105">
                  <c:v>6.4</c:v>
                </c:pt>
                <c:pt idx="106">
                  <c:v>0</c:v>
                </c:pt>
                <c:pt idx="107">
                  <c:v>2</c:v>
                </c:pt>
                <c:pt idx="108">
                  <c:v>2.2999999999999998</c:v>
                </c:pt>
                <c:pt idx="109">
                  <c:v>0</c:v>
                </c:pt>
                <c:pt idx="110">
                  <c:v>0</c:v>
                </c:pt>
                <c:pt idx="111">
                  <c:v>6.2</c:v>
                </c:pt>
                <c:pt idx="112">
                  <c:v>0</c:v>
                </c:pt>
                <c:pt idx="113">
                  <c:v>4.2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7.7</c:v>
                </c:pt>
                <c:pt idx="118">
                  <c:v>0.2</c:v>
                </c:pt>
                <c:pt idx="119">
                  <c:v>2.4</c:v>
                </c:pt>
                <c:pt idx="120">
                  <c:v>0</c:v>
                </c:pt>
                <c:pt idx="121">
                  <c:v>6.7</c:v>
                </c:pt>
                <c:pt idx="122">
                  <c:v>6.5</c:v>
                </c:pt>
                <c:pt idx="123">
                  <c:v>3</c:v>
                </c:pt>
                <c:pt idx="124">
                  <c:v>0</c:v>
                </c:pt>
                <c:pt idx="125">
                  <c:v>6.5</c:v>
                </c:pt>
                <c:pt idx="126">
                  <c:v>0.5</c:v>
                </c:pt>
                <c:pt idx="127">
                  <c:v>0</c:v>
                </c:pt>
                <c:pt idx="128">
                  <c:v>4.0999999999999996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2.5</c:v>
                </c:pt>
                <c:pt idx="133">
                  <c:v>3.6</c:v>
                </c:pt>
                <c:pt idx="134">
                  <c:v>4.2</c:v>
                </c:pt>
                <c:pt idx="135">
                  <c:v>0</c:v>
                </c:pt>
                <c:pt idx="136">
                  <c:v>0</c:v>
                </c:pt>
                <c:pt idx="137">
                  <c:v>3.7</c:v>
                </c:pt>
                <c:pt idx="138">
                  <c:v>5.4</c:v>
                </c:pt>
                <c:pt idx="139">
                  <c:v>2.7</c:v>
                </c:pt>
                <c:pt idx="140">
                  <c:v>2.6</c:v>
                </c:pt>
                <c:pt idx="141">
                  <c:v>0</c:v>
                </c:pt>
                <c:pt idx="142">
                  <c:v>2.4</c:v>
                </c:pt>
                <c:pt idx="143">
                  <c:v>1.9</c:v>
                </c:pt>
                <c:pt idx="144">
                  <c:v>0.2</c:v>
                </c:pt>
                <c:pt idx="145">
                  <c:v>0</c:v>
                </c:pt>
                <c:pt idx="146">
                  <c:v>1.3</c:v>
                </c:pt>
                <c:pt idx="147">
                  <c:v>1.9</c:v>
                </c:pt>
                <c:pt idx="148">
                  <c:v>0.1</c:v>
                </c:pt>
                <c:pt idx="149">
                  <c:v>0.6</c:v>
                </c:pt>
                <c:pt idx="150">
                  <c:v>0.2</c:v>
                </c:pt>
                <c:pt idx="151">
                  <c:v>6.4</c:v>
                </c:pt>
                <c:pt idx="152">
                  <c:v>7.6</c:v>
                </c:pt>
                <c:pt idx="153">
                  <c:v>7.5</c:v>
                </c:pt>
                <c:pt idx="154">
                  <c:v>9.8000000000000007</c:v>
                </c:pt>
                <c:pt idx="155">
                  <c:v>5.2</c:v>
                </c:pt>
                <c:pt idx="156">
                  <c:v>7.1</c:v>
                </c:pt>
                <c:pt idx="157">
                  <c:v>10.3</c:v>
                </c:pt>
                <c:pt idx="158">
                  <c:v>0.2</c:v>
                </c:pt>
                <c:pt idx="159">
                  <c:v>10.5</c:v>
                </c:pt>
                <c:pt idx="160">
                  <c:v>10.7</c:v>
                </c:pt>
                <c:pt idx="161">
                  <c:v>1.8</c:v>
                </c:pt>
                <c:pt idx="162">
                  <c:v>0</c:v>
                </c:pt>
                <c:pt idx="163">
                  <c:v>0.9</c:v>
                </c:pt>
                <c:pt idx="164">
                  <c:v>1.5</c:v>
                </c:pt>
                <c:pt idx="165">
                  <c:v>2.9</c:v>
                </c:pt>
                <c:pt idx="166">
                  <c:v>1.6</c:v>
                </c:pt>
                <c:pt idx="167">
                  <c:v>8.1999999999999993</c:v>
                </c:pt>
                <c:pt idx="168">
                  <c:v>8.3000000000000007</c:v>
                </c:pt>
                <c:pt idx="169">
                  <c:v>1.4</c:v>
                </c:pt>
                <c:pt idx="170">
                  <c:v>1.7</c:v>
                </c:pt>
                <c:pt idx="171">
                  <c:v>1.1000000000000001</c:v>
                </c:pt>
                <c:pt idx="172">
                  <c:v>6.1</c:v>
                </c:pt>
                <c:pt idx="173">
                  <c:v>5.7</c:v>
                </c:pt>
                <c:pt idx="174">
                  <c:v>6.4</c:v>
                </c:pt>
                <c:pt idx="175">
                  <c:v>6.7</c:v>
                </c:pt>
                <c:pt idx="176">
                  <c:v>1.4</c:v>
                </c:pt>
                <c:pt idx="177">
                  <c:v>7.3</c:v>
                </c:pt>
                <c:pt idx="178">
                  <c:v>5.0999999999999996</c:v>
                </c:pt>
                <c:pt idx="179">
                  <c:v>2.6</c:v>
                </c:pt>
                <c:pt idx="180">
                  <c:v>3.4</c:v>
                </c:pt>
                <c:pt idx="181">
                  <c:v>5.5</c:v>
                </c:pt>
                <c:pt idx="182">
                  <c:v>6.2</c:v>
                </c:pt>
                <c:pt idx="183">
                  <c:v>7.5</c:v>
                </c:pt>
                <c:pt idx="184">
                  <c:v>3.7</c:v>
                </c:pt>
                <c:pt idx="185">
                  <c:v>1.6</c:v>
                </c:pt>
                <c:pt idx="186">
                  <c:v>7.6</c:v>
                </c:pt>
                <c:pt idx="187">
                  <c:v>11.8</c:v>
                </c:pt>
                <c:pt idx="188">
                  <c:v>5.6</c:v>
                </c:pt>
                <c:pt idx="189">
                  <c:v>3.3</c:v>
                </c:pt>
                <c:pt idx="190">
                  <c:v>9.1</c:v>
                </c:pt>
                <c:pt idx="191">
                  <c:v>7.1</c:v>
                </c:pt>
                <c:pt idx="192">
                  <c:v>5.5</c:v>
                </c:pt>
                <c:pt idx="193">
                  <c:v>8.6</c:v>
                </c:pt>
                <c:pt idx="194">
                  <c:v>9.9</c:v>
                </c:pt>
                <c:pt idx="195">
                  <c:v>7.5</c:v>
                </c:pt>
                <c:pt idx="196">
                  <c:v>12.7</c:v>
                </c:pt>
                <c:pt idx="197">
                  <c:v>4.4000000000000004</c:v>
                </c:pt>
                <c:pt idx="198">
                  <c:v>13</c:v>
                </c:pt>
                <c:pt idx="199">
                  <c:v>13.2</c:v>
                </c:pt>
                <c:pt idx="200">
                  <c:v>6.5</c:v>
                </c:pt>
                <c:pt idx="201">
                  <c:v>11.4</c:v>
                </c:pt>
                <c:pt idx="202">
                  <c:v>6.2</c:v>
                </c:pt>
                <c:pt idx="203">
                  <c:v>6.1</c:v>
                </c:pt>
                <c:pt idx="204">
                  <c:v>13.2</c:v>
                </c:pt>
                <c:pt idx="205">
                  <c:v>13.2</c:v>
                </c:pt>
                <c:pt idx="206">
                  <c:v>6.3</c:v>
                </c:pt>
                <c:pt idx="207">
                  <c:v>6.5</c:v>
                </c:pt>
                <c:pt idx="208">
                  <c:v>10.3</c:v>
                </c:pt>
                <c:pt idx="209">
                  <c:v>12.6</c:v>
                </c:pt>
                <c:pt idx="210">
                  <c:v>7</c:v>
                </c:pt>
                <c:pt idx="211">
                  <c:v>3</c:v>
                </c:pt>
                <c:pt idx="212">
                  <c:v>5.5</c:v>
                </c:pt>
                <c:pt idx="213">
                  <c:v>1.8</c:v>
                </c:pt>
                <c:pt idx="214">
                  <c:v>0</c:v>
                </c:pt>
                <c:pt idx="215">
                  <c:v>10.7</c:v>
                </c:pt>
                <c:pt idx="216">
                  <c:v>7.3</c:v>
                </c:pt>
                <c:pt idx="217">
                  <c:v>4.5</c:v>
                </c:pt>
                <c:pt idx="218">
                  <c:v>0</c:v>
                </c:pt>
                <c:pt idx="219">
                  <c:v>0</c:v>
                </c:pt>
                <c:pt idx="220">
                  <c:v>3.6</c:v>
                </c:pt>
                <c:pt idx="221">
                  <c:v>5.2</c:v>
                </c:pt>
                <c:pt idx="222">
                  <c:v>0.5</c:v>
                </c:pt>
                <c:pt idx="223">
                  <c:v>0.2</c:v>
                </c:pt>
                <c:pt idx="224">
                  <c:v>0</c:v>
                </c:pt>
                <c:pt idx="225">
                  <c:v>0</c:v>
                </c:pt>
                <c:pt idx="226">
                  <c:v>6.8</c:v>
                </c:pt>
                <c:pt idx="227">
                  <c:v>6.3</c:v>
                </c:pt>
                <c:pt idx="228">
                  <c:v>3</c:v>
                </c:pt>
                <c:pt idx="229">
                  <c:v>11.1</c:v>
                </c:pt>
                <c:pt idx="230">
                  <c:v>13.1</c:v>
                </c:pt>
                <c:pt idx="231">
                  <c:v>14.1</c:v>
                </c:pt>
                <c:pt idx="232">
                  <c:v>13.9</c:v>
                </c:pt>
                <c:pt idx="233">
                  <c:v>11.8</c:v>
                </c:pt>
                <c:pt idx="234">
                  <c:v>14.7</c:v>
                </c:pt>
                <c:pt idx="235">
                  <c:v>13.9</c:v>
                </c:pt>
                <c:pt idx="236">
                  <c:v>4.0999999999999996</c:v>
                </c:pt>
                <c:pt idx="237">
                  <c:v>1.5</c:v>
                </c:pt>
                <c:pt idx="238">
                  <c:v>4.3</c:v>
                </c:pt>
                <c:pt idx="239">
                  <c:v>13.4</c:v>
                </c:pt>
                <c:pt idx="240">
                  <c:v>7</c:v>
                </c:pt>
                <c:pt idx="241">
                  <c:v>3.5</c:v>
                </c:pt>
                <c:pt idx="242">
                  <c:v>1</c:v>
                </c:pt>
                <c:pt idx="243">
                  <c:v>2.6</c:v>
                </c:pt>
                <c:pt idx="244">
                  <c:v>13.8</c:v>
                </c:pt>
                <c:pt idx="245">
                  <c:v>15.4</c:v>
                </c:pt>
                <c:pt idx="246">
                  <c:v>15.4</c:v>
                </c:pt>
                <c:pt idx="247">
                  <c:v>13.7</c:v>
                </c:pt>
                <c:pt idx="248">
                  <c:v>6.7</c:v>
                </c:pt>
                <c:pt idx="249">
                  <c:v>2.6</c:v>
                </c:pt>
                <c:pt idx="250">
                  <c:v>3.1</c:v>
                </c:pt>
                <c:pt idx="251">
                  <c:v>0</c:v>
                </c:pt>
                <c:pt idx="252">
                  <c:v>1.1000000000000001</c:v>
                </c:pt>
                <c:pt idx="253">
                  <c:v>6.4</c:v>
                </c:pt>
                <c:pt idx="254">
                  <c:v>8.6999999999999993</c:v>
                </c:pt>
                <c:pt idx="255">
                  <c:v>4.7</c:v>
                </c:pt>
                <c:pt idx="256">
                  <c:v>9.3000000000000007</c:v>
                </c:pt>
                <c:pt idx="257">
                  <c:v>13.5</c:v>
                </c:pt>
                <c:pt idx="258">
                  <c:v>14.1</c:v>
                </c:pt>
                <c:pt idx="259">
                  <c:v>10.7</c:v>
                </c:pt>
                <c:pt idx="260">
                  <c:v>1.8</c:v>
                </c:pt>
                <c:pt idx="261">
                  <c:v>5.2</c:v>
                </c:pt>
                <c:pt idx="262">
                  <c:v>0.3</c:v>
                </c:pt>
                <c:pt idx="263">
                  <c:v>11.7</c:v>
                </c:pt>
                <c:pt idx="264">
                  <c:v>14.3</c:v>
                </c:pt>
                <c:pt idx="265">
                  <c:v>15.2</c:v>
                </c:pt>
                <c:pt idx="266">
                  <c:v>9.3000000000000007</c:v>
                </c:pt>
                <c:pt idx="267">
                  <c:v>11.6</c:v>
                </c:pt>
                <c:pt idx="268">
                  <c:v>13.2</c:v>
                </c:pt>
                <c:pt idx="269">
                  <c:v>15.3</c:v>
                </c:pt>
                <c:pt idx="270">
                  <c:v>12.3</c:v>
                </c:pt>
                <c:pt idx="271">
                  <c:v>10.8</c:v>
                </c:pt>
                <c:pt idx="272">
                  <c:v>9.1</c:v>
                </c:pt>
                <c:pt idx="273">
                  <c:v>6.5</c:v>
                </c:pt>
                <c:pt idx="274">
                  <c:v>12</c:v>
                </c:pt>
                <c:pt idx="275">
                  <c:v>7.7</c:v>
                </c:pt>
                <c:pt idx="276">
                  <c:v>9.4</c:v>
                </c:pt>
                <c:pt idx="277">
                  <c:v>4.8</c:v>
                </c:pt>
                <c:pt idx="278">
                  <c:v>10.7</c:v>
                </c:pt>
                <c:pt idx="279">
                  <c:v>9.1</c:v>
                </c:pt>
                <c:pt idx="280">
                  <c:v>14.1</c:v>
                </c:pt>
                <c:pt idx="281">
                  <c:v>10.1</c:v>
                </c:pt>
                <c:pt idx="282">
                  <c:v>8.6</c:v>
                </c:pt>
                <c:pt idx="283">
                  <c:v>12.4</c:v>
                </c:pt>
                <c:pt idx="284">
                  <c:v>8</c:v>
                </c:pt>
                <c:pt idx="285">
                  <c:v>8.4</c:v>
                </c:pt>
                <c:pt idx="286">
                  <c:v>11</c:v>
                </c:pt>
                <c:pt idx="287">
                  <c:v>10.1</c:v>
                </c:pt>
                <c:pt idx="288">
                  <c:v>8.1999999999999993</c:v>
                </c:pt>
                <c:pt idx="289">
                  <c:v>7.8</c:v>
                </c:pt>
                <c:pt idx="290">
                  <c:v>14.8</c:v>
                </c:pt>
                <c:pt idx="291">
                  <c:v>13.8</c:v>
                </c:pt>
                <c:pt idx="292">
                  <c:v>10.5</c:v>
                </c:pt>
                <c:pt idx="293">
                  <c:v>4.8</c:v>
                </c:pt>
                <c:pt idx="294">
                  <c:v>3.9</c:v>
                </c:pt>
                <c:pt idx="295">
                  <c:v>1.9</c:v>
                </c:pt>
                <c:pt idx="296">
                  <c:v>12.1</c:v>
                </c:pt>
                <c:pt idx="297">
                  <c:v>1.4</c:v>
                </c:pt>
                <c:pt idx="298">
                  <c:v>4.0999999999999996</c:v>
                </c:pt>
                <c:pt idx="299">
                  <c:v>5.9</c:v>
                </c:pt>
                <c:pt idx="300">
                  <c:v>9</c:v>
                </c:pt>
                <c:pt idx="301">
                  <c:v>3.5</c:v>
                </c:pt>
                <c:pt idx="302">
                  <c:v>10.9</c:v>
                </c:pt>
                <c:pt idx="303">
                  <c:v>1.5</c:v>
                </c:pt>
                <c:pt idx="304">
                  <c:v>3.6</c:v>
                </c:pt>
                <c:pt idx="305">
                  <c:v>1.6</c:v>
                </c:pt>
                <c:pt idx="306">
                  <c:v>8</c:v>
                </c:pt>
                <c:pt idx="307">
                  <c:v>3</c:v>
                </c:pt>
                <c:pt idx="308">
                  <c:v>5.7</c:v>
                </c:pt>
                <c:pt idx="309">
                  <c:v>11.4</c:v>
                </c:pt>
                <c:pt idx="310">
                  <c:v>1.4</c:v>
                </c:pt>
                <c:pt idx="311">
                  <c:v>6.3</c:v>
                </c:pt>
                <c:pt idx="312">
                  <c:v>6.1</c:v>
                </c:pt>
                <c:pt idx="313">
                  <c:v>4.5</c:v>
                </c:pt>
                <c:pt idx="314">
                  <c:v>6.9</c:v>
                </c:pt>
                <c:pt idx="315">
                  <c:v>6.6</c:v>
                </c:pt>
                <c:pt idx="316">
                  <c:v>9.4</c:v>
                </c:pt>
                <c:pt idx="317">
                  <c:v>9.9</c:v>
                </c:pt>
                <c:pt idx="318">
                  <c:v>0.3</c:v>
                </c:pt>
                <c:pt idx="319">
                  <c:v>1.1000000000000001</c:v>
                </c:pt>
                <c:pt idx="320">
                  <c:v>0</c:v>
                </c:pt>
                <c:pt idx="321">
                  <c:v>4.7</c:v>
                </c:pt>
                <c:pt idx="322">
                  <c:v>7.1</c:v>
                </c:pt>
                <c:pt idx="323">
                  <c:v>11.3</c:v>
                </c:pt>
                <c:pt idx="324">
                  <c:v>5</c:v>
                </c:pt>
                <c:pt idx="325">
                  <c:v>3.8</c:v>
                </c:pt>
                <c:pt idx="326">
                  <c:v>3.5</c:v>
                </c:pt>
                <c:pt idx="327">
                  <c:v>9.8000000000000007</c:v>
                </c:pt>
                <c:pt idx="328">
                  <c:v>3.8</c:v>
                </c:pt>
                <c:pt idx="329">
                  <c:v>0.5</c:v>
                </c:pt>
                <c:pt idx="330">
                  <c:v>0.8</c:v>
                </c:pt>
                <c:pt idx="331">
                  <c:v>6.8</c:v>
                </c:pt>
                <c:pt idx="332">
                  <c:v>2</c:v>
                </c:pt>
                <c:pt idx="333">
                  <c:v>6</c:v>
                </c:pt>
                <c:pt idx="334">
                  <c:v>9.4</c:v>
                </c:pt>
                <c:pt idx="335">
                  <c:v>7.4</c:v>
                </c:pt>
                <c:pt idx="336">
                  <c:v>5.0999999999999996</c:v>
                </c:pt>
                <c:pt idx="337">
                  <c:v>5.4</c:v>
                </c:pt>
                <c:pt idx="338">
                  <c:v>9.9</c:v>
                </c:pt>
                <c:pt idx="339">
                  <c:v>11.6</c:v>
                </c:pt>
                <c:pt idx="340">
                  <c:v>9.9</c:v>
                </c:pt>
                <c:pt idx="341">
                  <c:v>0.8</c:v>
                </c:pt>
                <c:pt idx="342">
                  <c:v>3</c:v>
                </c:pt>
                <c:pt idx="343">
                  <c:v>2.6</c:v>
                </c:pt>
                <c:pt idx="344">
                  <c:v>0</c:v>
                </c:pt>
                <c:pt idx="345">
                  <c:v>10</c:v>
                </c:pt>
                <c:pt idx="346">
                  <c:v>0.5</c:v>
                </c:pt>
                <c:pt idx="347">
                  <c:v>6.6</c:v>
                </c:pt>
                <c:pt idx="348">
                  <c:v>0</c:v>
                </c:pt>
                <c:pt idx="349">
                  <c:v>7.1</c:v>
                </c:pt>
                <c:pt idx="350">
                  <c:v>5.0999999999999996</c:v>
                </c:pt>
                <c:pt idx="351">
                  <c:v>5</c:v>
                </c:pt>
                <c:pt idx="352">
                  <c:v>6.1</c:v>
                </c:pt>
                <c:pt idx="353">
                  <c:v>1.7</c:v>
                </c:pt>
                <c:pt idx="354">
                  <c:v>1.9</c:v>
                </c:pt>
                <c:pt idx="355">
                  <c:v>4</c:v>
                </c:pt>
                <c:pt idx="356">
                  <c:v>10.7</c:v>
                </c:pt>
                <c:pt idx="357">
                  <c:v>5.0999999999999996</c:v>
                </c:pt>
                <c:pt idx="358">
                  <c:v>2.5</c:v>
                </c:pt>
                <c:pt idx="359">
                  <c:v>8.8000000000000007</c:v>
                </c:pt>
                <c:pt idx="360">
                  <c:v>0</c:v>
                </c:pt>
                <c:pt idx="361">
                  <c:v>0.2</c:v>
                </c:pt>
                <c:pt idx="362">
                  <c:v>0</c:v>
                </c:pt>
                <c:pt idx="363">
                  <c:v>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24432"/>
        <c:axId val="46992129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KNMI!$F$4:$F$367</c:f>
              <c:numCache>
                <c:formatCode>0.0</c:formatCode>
                <c:ptCount val="364"/>
                <c:pt idx="0">
                  <c:v>12.7</c:v>
                </c:pt>
                <c:pt idx="1">
                  <c:v>10.1</c:v>
                </c:pt>
                <c:pt idx="2">
                  <c:v>12.9</c:v>
                </c:pt>
                <c:pt idx="3">
                  <c:v>11.7</c:v>
                </c:pt>
                <c:pt idx="4">
                  <c:v>11.2</c:v>
                </c:pt>
                <c:pt idx="5">
                  <c:v>15.2</c:v>
                </c:pt>
                <c:pt idx="6">
                  <c:v>17.899999999999999</c:v>
                </c:pt>
                <c:pt idx="7">
                  <c:v>11.5</c:v>
                </c:pt>
                <c:pt idx="8">
                  <c:v>11.1</c:v>
                </c:pt>
                <c:pt idx="9">
                  <c:v>13.8</c:v>
                </c:pt>
                <c:pt idx="10">
                  <c:v>12</c:v>
                </c:pt>
                <c:pt idx="11">
                  <c:v>11.1</c:v>
                </c:pt>
                <c:pt idx="12">
                  <c:v>9.3000000000000007</c:v>
                </c:pt>
                <c:pt idx="13">
                  <c:v>4</c:v>
                </c:pt>
                <c:pt idx="14">
                  <c:v>5.0999999999999996</c:v>
                </c:pt>
                <c:pt idx="15">
                  <c:v>9.8000000000000007</c:v>
                </c:pt>
                <c:pt idx="16">
                  <c:v>7.3</c:v>
                </c:pt>
                <c:pt idx="17">
                  <c:v>6.8</c:v>
                </c:pt>
                <c:pt idx="18">
                  <c:v>8.4</c:v>
                </c:pt>
                <c:pt idx="19">
                  <c:v>8</c:v>
                </c:pt>
                <c:pt idx="20">
                  <c:v>11.5</c:v>
                </c:pt>
                <c:pt idx="21">
                  <c:v>9</c:v>
                </c:pt>
                <c:pt idx="22">
                  <c:v>8.8000000000000007</c:v>
                </c:pt>
                <c:pt idx="23">
                  <c:v>11.1</c:v>
                </c:pt>
                <c:pt idx="24">
                  <c:v>12.7</c:v>
                </c:pt>
                <c:pt idx="25">
                  <c:v>12</c:v>
                </c:pt>
                <c:pt idx="26">
                  <c:v>11.4</c:v>
                </c:pt>
                <c:pt idx="27">
                  <c:v>10</c:v>
                </c:pt>
                <c:pt idx="28">
                  <c:v>12.7</c:v>
                </c:pt>
                <c:pt idx="29">
                  <c:v>10.6</c:v>
                </c:pt>
                <c:pt idx="30">
                  <c:v>10.4</c:v>
                </c:pt>
                <c:pt idx="31">
                  <c:v>13.5</c:v>
                </c:pt>
                <c:pt idx="32">
                  <c:v>9.1999999999999993</c:v>
                </c:pt>
                <c:pt idx="33">
                  <c:v>7.9</c:v>
                </c:pt>
                <c:pt idx="34">
                  <c:v>8</c:v>
                </c:pt>
                <c:pt idx="35">
                  <c:v>8.1</c:v>
                </c:pt>
                <c:pt idx="36">
                  <c:v>8.6</c:v>
                </c:pt>
                <c:pt idx="37">
                  <c:v>7.4</c:v>
                </c:pt>
                <c:pt idx="38">
                  <c:v>5.2</c:v>
                </c:pt>
                <c:pt idx="39">
                  <c:v>6.7</c:v>
                </c:pt>
                <c:pt idx="40">
                  <c:v>7.1</c:v>
                </c:pt>
                <c:pt idx="41">
                  <c:v>6.6</c:v>
                </c:pt>
                <c:pt idx="42">
                  <c:v>7.9</c:v>
                </c:pt>
                <c:pt idx="43">
                  <c:v>14.1</c:v>
                </c:pt>
                <c:pt idx="44">
                  <c:v>13.4</c:v>
                </c:pt>
                <c:pt idx="45">
                  <c:v>10</c:v>
                </c:pt>
                <c:pt idx="46">
                  <c:v>10.8</c:v>
                </c:pt>
                <c:pt idx="47">
                  <c:v>10.5</c:v>
                </c:pt>
                <c:pt idx="48">
                  <c:v>11.2</c:v>
                </c:pt>
                <c:pt idx="49">
                  <c:v>10.9</c:v>
                </c:pt>
                <c:pt idx="50">
                  <c:v>13</c:v>
                </c:pt>
                <c:pt idx="51">
                  <c:v>13.6</c:v>
                </c:pt>
                <c:pt idx="52">
                  <c:v>11.6</c:v>
                </c:pt>
                <c:pt idx="53">
                  <c:v>10.3</c:v>
                </c:pt>
                <c:pt idx="54">
                  <c:v>11.5</c:v>
                </c:pt>
                <c:pt idx="55">
                  <c:v>11.3</c:v>
                </c:pt>
                <c:pt idx="56">
                  <c:v>8.1</c:v>
                </c:pt>
                <c:pt idx="57">
                  <c:v>7.2</c:v>
                </c:pt>
                <c:pt idx="58">
                  <c:v>7.8</c:v>
                </c:pt>
                <c:pt idx="59">
                  <c:v>9.5</c:v>
                </c:pt>
                <c:pt idx="60">
                  <c:v>6</c:v>
                </c:pt>
                <c:pt idx="61">
                  <c:v>3.6</c:v>
                </c:pt>
                <c:pt idx="62">
                  <c:v>4.9000000000000004</c:v>
                </c:pt>
                <c:pt idx="63">
                  <c:v>8.1</c:v>
                </c:pt>
                <c:pt idx="64">
                  <c:v>4.3</c:v>
                </c:pt>
                <c:pt idx="65">
                  <c:v>7.1</c:v>
                </c:pt>
                <c:pt idx="66">
                  <c:v>10.1</c:v>
                </c:pt>
                <c:pt idx="67">
                  <c:v>7.2</c:v>
                </c:pt>
                <c:pt idx="68">
                  <c:v>7</c:v>
                </c:pt>
                <c:pt idx="69">
                  <c:v>7.5</c:v>
                </c:pt>
                <c:pt idx="70">
                  <c:v>9.5</c:v>
                </c:pt>
                <c:pt idx="71">
                  <c:v>7</c:v>
                </c:pt>
                <c:pt idx="72">
                  <c:v>3.5</c:v>
                </c:pt>
                <c:pt idx="73">
                  <c:v>1.1000000000000001</c:v>
                </c:pt>
                <c:pt idx="74">
                  <c:v>-2.1</c:v>
                </c:pt>
                <c:pt idx="75">
                  <c:v>-3.3</c:v>
                </c:pt>
                <c:pt idx="76">
                  <c:v>-2.9</c:v>
                </c:pt>
                <c:pt idx="77">
                  <c:v>-1.5</c:v>
                </c:pt>
                <c:pt idx="78">
                  <c:v>-3.7</c:v>
                </c:pt>
                <c:pt idx="79">
                  <c:v>-9.6</c:v>
                </c:pt>
                <c:pt idx="80">
                  <c:v>-3.3</c:v>
                </c:pt>
                <c:pt idx="81">
                  <c:v>-2.6</c:v>
                </c:pt>
                <c:pt idx="82">
                  <c:v>0.7</c:v>
                </c:pt>
                <c:pt idx="83">
                  <c:v>-0.4</c:v>
                </c:pt>
                <c:pt idx="84">
                  <c:v>0.1</c:v>
                </c:pt>
                <c:pt idx="85">
                  <c:v>2.2000000000000002</c:v>
                </c:pt>
                <c:pt idx="86">
                  <c:v>3.5</c:v>
                </c:pt>
                <c:pt idx="87">
                  <c:v>3.8</c:v>
                </c:pt>
                <c:pt idx="88">
                  <c:v>4</c:v>
                </c:pt>
                <c:pt idx="89">
                  <c:v>1.8</c:v>
                </c:pt>
                <c:pt idx="90">
                  <c:v>1.7</c:v>
                </c:pt>
                <c:pt idx="91">
                  <c:v>-0.2</c:v>
                </c:pt>
                <c:pt idx="92">
                  <c:v>-1.5</c:v>
                </c:pt>
                <c:pt idx="93">
                  <c:v>-1.6</c:v>
                </c:pt>
                <c:pt idx="94">
                  <c:v>-4.5999999999999996</c:v>
                </c:pt>
                <c:pt idx="95">
                  <c:v>-5.3</c:v>
                </c:pt>
                <c:pt idx="96">
                  <c:v>-2.2999999999999998</c:v>
                </c:pt>
                <c:pt idx="97">
                  <c:v>-5.2</c:v>
                </c:pt>
                <c:pt idx="98">
                  <c:v>-5.7</c:v>
                </c:pt>
                <c:pt idx="99">
                  <c:v>-4.3</c:v>
                </c:pt>
                <c:pt idx="100">
                  <c:v>-1.7</c:v>
                </c:pt>
                <c:pt idx="101">
                  <c:v>-0.8</c:v>
                </c:pt>
                <c:pt idx="102">
                  <c:v>-0.5</c:v>
                </c:pt>
                <c:pt idx="103">
                  <c:v>-1.1000000000000001</c:v>
                </c:pt>
                <c:pt idx="104">
                  <c:v>-1.7</c:v>
                </c:pt>
                <c:pt idx="105">
                  <c:v>1.8</c:v>
                </c:pt>
                <c:pt idx="106">
                  <c:v>1.3</c:v>
                </c:pt>
                <c:pt idx="107">
                  <c:v>1.2</c:v>
                </c:pt>
                <c:pt idx="108">
                  <c:v>4.2</c:v>
                </c:pt>
                <c:pt idx="109">
                  <c:v>4.3</c:v>
                </c:pt>
                <c:pt idx="110">
                  <c:v>4.5999999999999996</c:v>
                </c:pt>
                <c:pt idx="111">
                  <c:v>3.4</c:v>
                </c:pt>
                <c:pt idx="112">
                  <c:v>3.1</c:v>
                </c:pt>
                <c:pt idx="113">
                  <c:v>3.3</c:v>
                </c:pt>
                <c:pt idx="114">
                  <c:v>2</c:v>
                </c:pt>
                <c:pt idx="115">
                  <c:v>0.9</c:v>
                </c:pt>
                <c:pt idx="116">
                  <c:v>-0.9</c:v>
                </c:pt>
                <c:pt idx="117">
                  <c:v>-5.2</c:v>
                </c:pt>
                <c:pt idx="118">
                  <c:v>-3</c:v>
                </c:pt>
                <c:pt idx="119">
                  <c:v>2.2000000000000002</c:v>
                </c:pt>
                <c:pt idx="120">
                  <c:v>1.5</c:v>
                </c:pt>
                <c:pt idx="121">
                  <c:v>-0.7</c:v>
                </c:pt>
                <c:pt idx="122">
                  <c:v>-0.2</c:v>
                </c:pt>
                <c:pt idx="123">
                  <c:v>-0.3</c:v>
                </c:pt>
                <c:pt idx="124">
                  <c:v>1.7</c:v>
                </c:pt>
                <c:pt idx="125">
                  <c:v>1.8</c:v>
                </c:pt>
                <c:pt idx="126">
                  <c:v>6.1</c:v>
                </c:pt>
                <c:pt idx="127">
                  <c:v>4.3</c:v>
                </c:pt>
                <c:pt idx="128">
                  <c:v>2.9</c:v>
                </c:pt>
                <c:pt idx="129">
                  <c:v>1.8</c:v>
                </c:pt>
                <c:pt idx="130">
                  <c:v>-1.4</c:v>
                </c:pt>
                <c:pt idx="131">
                  <c:v>-3.5</c:v>
                </c:pt>
                <c:pt idx="132">
                  <c:v>-4</c:v>
                </c:pt>
                <c:pt idx="133">
                  <c:v>-2.8</c:v>
                </c:pt>
                <c:pt idx="134">
                  <c:v>-3.5</c:v>
                </c:pt>
                <c:pt idx="135">
                  <c:v>-2</c:v>
                </c:pt>
                <c:pt idx="136">
                  <c:v>-2.8</c:v>
                </c:pt>
                <c:pt idx="137">
                  <c:v>-3.5</c:v>
                </c:pt>
                <c:pt idx="138">
                  <c:v>-1</c:v>
                </c:pt>
                <c:pt idx="139">
                  <c:v>-0.6</c:v>
                </c:pt>
                <c:pt idx="140">
                  <c:v>4.0999999999999996</c:v>
                </c:pt>
                <c:pt idx="141">
                  <c:v>3.5</c:v>
                </c:pt>
                <c:pt idx="142">
                  <c:v>0.7</c:v>
                </c:pt>
                <c:pt idx="143">
                  <c:v>2</c:v>
                </c:pt>
                <c:pt idx="144">
                  <c:v>6.2</c:v>
                </c:pt>
                <c:pt idx="145">
                  <c:v>2.5</c:v>
                </c:pt>
                <c:pt idx="146">
                  <c:v>7.3</c:v>
                </c:pt>
                <c:pt idx="147">
                  <c:v>9</c:v>
                </c:pt>
                <c:pt idx="148">
                  <c:v>7.4</c:v>
                </c:pt>
                <c:pt idx="149">
                  <c:v>7.6</c:v>
                </c:pt>
                <c:pt idx="150">
                  <c:v>6.5</c:v>
                </c:pt>
                <c:pt idx="151">
                  <c:v>3.9</c:v>
                </c:pt>
                <c:pt idx="152">
                  <c:v>1.8</c:v>
                </c:pt>
                <c:pt idx="153">
                  <c:v>1.6</c:v>
                </c:pt>
                <c:pt idx="154">
                  <c:v>1.3</c:v>
                </c:pt>
                <c:pt idx="155">
                  <c:v>1.2</c:v>
                </c:pt>
                <c:pt idx="156">
                  <c:v>0.9</c:v>
                </c:pt>
                <c:pt idx="157">
                  <c:v>-0.9</c:v>
                </c:pt>
                <c:pt idx="158">
                  <c:v>-1.5</c:v>
                </c:pt>
                <c:pt idx="159">
                  <c:v>-0.2</c:v>
                </c:pt>
                <c:pt idx="160">
                  <c:v>1.1000000000000001</c:v>
                </c:pt>
                <c:pt idx="161">
                  <c:v>1.5</c:v>
                </c:pt>
                <c:pt idx="162">
                  <c:v>3.7</c:v>
                </c:pt>
                <c:pt idx="163">
                  <c:v>4.9000000000000004</c:v>
                </c:pt>
                <c:pt idx="164">
                  <c:v>5.9</c:v>
                </c:pt>
                <c:pt idx="165">
                  <c:v>6.8</c:v>
                </c:pt>
                <c:pt idx="166">
                  <c:v>5.7</c:v>
                </c:pt>
                <c:pt idx="167">
                  <c:v>8.1999999999999993</c:v>
                </c:pt>
                <c:pt idx="168">
                  <c:v>11.4</c:v>
                </c:pt>
                <c:pt idx="169">
                  <c:v>13.8</c:v>
                </c:pt>
                <c:pt idx="170">
                  <c:v>14.2</c:v>
                </c:pt>
                <c:pt idx="171">
                  <c:v>9</c:v>
                </c:pt>
                <c:pt idx="172">
                  <c:v>9.4</c:v>
                </c:pt>
                <c:pt idx="173">
                  <c:v>10.8</c:v>
                </c:pt>
                <c:pt idx="174">
                  <c:v>13.6</c:v>
                </c:pt>
                <c:pt idx="175">
                  <c:v>14.8</c:v>
                </c:pt>
                <c:pt idx="176">
                  <c:v>10.7</c:v>
                </c:pt>
                <c:pt idx="177">
                  <c:v>10.1</c:v>
                </c:pt>
                <c:pt idx="178">
                  <c:v>9.1</c:v>
                </c:pt>
                <c:pt idx="179">
                  <c:v>10.5</c:v>
                </c:pt>
                <c:pt idx="180">
                  <c:v>10.1</c:v>
                </c:pt>
                <c:pt idx="181">
                  <c:v>6.4</c:v>
                </c:pt>
                <c:pt idx="182">
                  <c:v>5</c:v>
                </c:pt>
                <c:pt idx="183">
                  <c:v>7.6</c:v>
                </c:pt>
                <c:pt idx="184">
                  <c:v>8</c:v>
                </c:pt>
                <c:pt idx="185">
                  <c:v>7.7</c:v>
                </c:pt>
                <c:pt idx="186">
                  <c:v>7.6</c:v>
                </c:pt>
                <c:pt idx="187">
                  <c:v>11.7</c:v>
                </c:pt>
                <c:pt idx="188">
                  <c:v>13.7</c:v>
                </c:pt>
                <c:pt idx="189">
                  <c:v>9.3000000000000007</c:v>
                </c:pt>
                <c:pt idx="190">
                  <c:v>9</c:v>
                </c:pt>
                <c:pt idx="191">
                  <c:v>7.4</c:v>
                </c:pt>
                <c:pt idx="192">
                  <c:v>5.8</c:v>
                </c:pt>
                <c:pt idx="193">
                  <c:v>8.8000000000000007</c:v>
                </c:pt>
                <c:pt idx="194">
                  <c:v>10.1</c:v>
                </c:pt>
                <c:pt idx="195">
                  <c:v>8.6</c:v>
                </c:pt>
                <c:pt idx="196">
                  <c:v>9.5</c:v>
                </c:pt>
                <c:pt idx="197">
                  <c:v>7.5</c:v>
                </c:pt>
                <c:pt idx="198">
                  <c:v>8.4</c:v>
                </c:pt>
                <c:pt idx="199">
                  <c:v>11.3</c:v>
                </c:pt>
                <c:pt idx="200">
                  <c:v>8.3000000000000007</c:v>
                </c:pt>
                <c:pt idx="201">
                  <c:v>8.1</c:v>
                </c:pt>
                <c:pt idx="202">
                  <c:v>6.3</c:v>
                </c:pt>
                <c:pt idx="203">
                  <c:v>5.4</c:v>
                </c:pt>
                <c:pt idx="204">
                  <c:v>9</c:v>
                </c:pt>
                <c:pt idx="205">
                  <c:v>13.1</c:v>
                </c:pt>
                <c:pt idx="206">
                  <c:v>15.1</c:v>
                </c:pt>
                <c:pt idx="207">
                  <c:v>11.5</c:v>
                </c:pt>
                <c:pt idx="208">
                  <c:v>12.7</c:v>
                </c:pt>
                <c:pt idx="209">
                  <c:v>16.399999999999999</c:v>
                </c:pt>
                <c:pt idx="210">
                  <c:v>19.899999999999999</c:v>
                </c:pt>
                <c:pt idx="211">
                  <c:v>11.2</c:v>
                </c:pt>
                <c:pt idx="212">
                  <c:v>10.8</c:v>
                </c:pt>
                <c:pt idx="213">
                  <c:v>9.6999999999999993</c:v>
                </c:pt>
                <c:pt idx="214">
                  <c:v>6.9</c:v>
                </c:pt>
                <c:pt idx="215">
                  <c:v>8.3000000000000007</c:v>
                </c:pt>
                <c:pt idx="216">
                  <c:v>7.8</c:v>
                </c:pt>
                <c:pt idx="217">
                  <c:v>9.6999999999999993</c:v>
                </c:pt>
                <c:pt idx="218">
                  <c:v>7.1</c:v>
                </c:pt>
                <c:pt idx="219">
                  <c:v>9</c:v>
                </c:pt>
                <c:pt idx="220">
                  <c:v>9.8000000000000007</c:v>
                </c:pt>
                <c:pt idx="221">
                  <c:v>8.6</c:v>
                </c:pt>
                <c:pt idx="222">
                  <c:v>5.5</c:v>
                </c:pt>
                <c:pt idx="223">
                  <c:v>6.4</c:v>
                </c:pt>
                <c:pt idx="224">
                  <c:v>7.5</c:v>
                </c:pt>
                <c:pt idx="225">
                  <c:v>8.6999999999999993</c:v>
                </c:pt>
                <c:pt idx="226">
                  <c:v>9.6</c:v>
                </c:pt>
                <c:pt idx="227">
                  <c:v>12.1</c:v>
                </c:pt>
                <c:pt idx="228">
                  <c:v>10.9</c:v>
                </c:pt>
                <c:pt idx="229">
                  <c:v>10.1</c:v>
                </c:pt>
                <c:pt idx="230">
                  <c:v>11.9</c:v>
                </c:pt>
                <c:pt idx="231">
                  <c:v>13.9</c:v>
                </c:pt>
                <c:pt idx="232">
                  <c:v>14.8</c:v>
                </c:pt>
                <c:pt idx="233">
                  <c:v>14.9</c:v>
                </c:pt>
                <c:pt idx="234">
                  <c:v>17.100000000000001</c:v>
                </c:pt>
                <c:pt idx="235">
                  <c:v>19</c:v>
                </c:pt>
                <c:pt idx="236">
                  <c:v>15.4</c:v>
                </c:pt>
                <c:pt idx="237">
                  <c:v>9.3000000000000007</c:v>
                </c:pt>
                <c:pt idx="238">
                  <c:v>12.1</c:v>
                </c:pt>
                <c:pt idx="239">
                  <c:v>12.4</c:v>
                </c:pt>
                <c:pt idx="240">
                  <c:v>14.9</c:v>
                </c:pt>
                <c:pt idx="241">
                  <c:v>12.5</c:v>
                </c:pt>
                <c:pt idx="242">
                  <c:v>12.5</c:v>
                </c:pt>
                <c:pt idx="243">
                  <c:v>12.8</c:v>
                </c:pt>
                <c:pt idx="244">
                  <c:v>15.9</c:v>
                </c:pt>
                <c:pt idx="245">
                  <c:v>17.100000000000001</c:v>
                </c:pt>
                <c:pt idx="246">
                  <c:v>18.3</c:v>
                </c:pt>
                <c:pt idx="247">
                  <c:v>20.399999999999999</c:v>
                </c:pt>
                <c:pt idx="248">
                  <c:v>19.3</c:v>
                </c:pt>
                <c:pt idx="249">
                  <c:v>16.399999999999999</c:v>
                </c:pt>
                <c:pt idx="250">
                  <c:v>18.100000000000001</c:v>
                </c:pt>
                <c:pt idx="251">
                  <c:v>17.7</c:v>
                </c:pt>
                <c:pt idx="252">
                  <c:v>20.100000000000001</c:v>
                </c:pt>
                <c:pt idx="253">
                  <c:v>18.3</c:v>
                </c:pt>
                <c:pt idx="254">
                  <c:v>14.9</c:v>
                </c:pt>
                <c:pt idx="255">
                  <c:v>12.9</c:v>
                </c:pt>
                <c:pt idx="256">
                  <c:v>17.3</c:v>
                </c:pt>
                <c:pt idx="257">
                  <c:v>14.4</c:v>
                </c:pt>
                <c:pt idx="258">
                  <c:v>16.399999999999999</c:v>
                </c:pt>
                <c:pt idx="259">
                  <c:v>18.5</c:v>
                </c:pt>
                <c:pt idx="260">
                  <c:v>13.6</c:v>
                </c:pt>
                <c:pt idx="261">
                  <c:v>12</c:v>
                </c:pt>
                <c:pt idx="262">
                  <c:v>12.1</c:v>
                </c:pt>
                <c:pt idx="263">
                  <c:v>14.4</c:v>
                </c:pt>
                <c:pt idx="264">
                  <c:v>15.5</c:v>
                </c:pt>
                <c:pt idx="265">
                  <c:v>19.3</c:v>
                </c:pt>
                <c:pt idx="266">
                  <c:v>20.3</c:v>
                </c:pt>
                <c:pt idx="267">
                  <c:v>19.3</c:v>
                </c:pt>
                <c:pt idx="268">
                  <c:v>20.7</c:v>
                </c:pt>
                <c:pt idx="269">
                  <c:v>22.6</c:v>
                </c:pt>
                <c:pt idx="270">
                  <c:v>23</c:v>
                </c:pt>
                <c:pt idx="271">
                  <c:v>21.1</c:v>
                </c:pt>
                <c:pt idx="272">
                  <c:v>21.6</c:v>
                </c:pt>
                <c:pt idx="273">
                  <c:v>24.2</c:v>
                </c:pt>
                <c:pt idx="274">
                  <c:v>28.4</c:v>
                </c:pt>
                <c:pt idx="275">
                  <c:v>23</c:v>
                </c:pt>
                <c:pt idx="276">
                  <c:v>20.5</c:v>
                </c:pt>
                <c:pt idx="277">
                  <c:v>17.7</c:v>
                </c:pt>
                <c:pt idx="278">
                  <c:v>17</c:v>
                </c:pt>
                <c:pt idx="279">
                  <c:v>19.8</c:v>
                </c:pt>
                <c:pt idx="280">
                  <c:v>24.7</c:v>
                </c:pt>
                <c:pt idx="281">
                  <c:v>27.3</c:v>
                </c:pt>
                <c:pt idx="282">
                  <c:v>25.6</c:v>
                </c:pt>
                <c:pt idx="283">
                  <c:v>24.9</c:v>
                </c:pt>
                <c:pt idx="284">
                  <c:v>21.6</c:v>
                </c:pt>
                <c:pt idx="285">
                  <c:v>21.6</c:v>
                </c:pt>
                <c:pt idx="286">
                  <c:v>22.2</c:v>
                </c:pt>
                <c:pt idx="287">
                  <c:v>19.600000000000001</c:v>
                </c:pt>
                <c:pt idx="288">
                  <c:v>20.6</c:v>
                </c:pt>
                <c:pt idx="289">
                  <c:v>17.3</c:v>
                </c:pt>
                <c:pt idx="290">
                  <c:v>18.100000000000001</c:v>
                </c:pt>
                <c:pt idx="291">
                  <c:v>21.7</c:v>
                </c:pt>
                <c:pt idx="292">
                  <c:v>24.9</c:v>
                </c:pt>
                <c:pt idx="293">
                  <c:v>22.2</c:v>
                </c:pt>
                <c:pt idx="294">
                  <c:v>18.899999999999999</c:v>
                </c:pt>
                <c:pt idx="295">
                  <c:v>17.3</c:v>
                </c:pt>
                <c:pt idx="296">
                  <c:v>16.399999999999999</c:v>
                </c:pt>
                <c:pt idx="297">
                  <c:v>16.2</c:v>
                </c:pt>
                <c:pt idx="298">
                  <c:v>16.5</c:v>
                </c:pt>
                <c:pt idx="299">
                  <c:v>17.8</c:v>
                </c:pt>
                <c:pt idx="300">
                  <c:v>18.899999999999999</c:v>
                </c:pt>
                <c:pt idx="301">
                  <c:v>16.399999999999999</c:v>
                </c:pt>
                <c:pt idx="302">
                  <c:v>18.399999999999999</c:v>
                </c:pt>
                <c:pt idx="303">
                  <c:v>19.7</c:v>
                </c:pt>
                <c:pt idx="304">
                  <c:v>18.899999999999999</c:v>
                </c:pt>
                <c:pt idx="305">
                  <c:v>16.8</c:v>
                </c:pt>
                <c:pt idx="306">
                  <c:v>17.3</c:v>
                </c:pt>
                <c:pt idx="307">
                  <c:v>16.600000000000001</c:v>
                </c:pt>
                <c:pt idx="308">
                  <c:v>15.3</c:v>
                </c:pt>
                <c:pt idx="309">
                  <c:v>16.5</c:v>
                </c:pt>
                <c:pt idx="310">
                  <c:v>18.5</c:v>
                </c:pt>
                <c:pt idx="311">
                  <c:v>17.3</c:v>
                </c:pt>
                <c:pt idx="312">
                  <c:v>17.600000000000001</c:v>
                </c:pt>
                <c:pt idx="313">
                  <c:v>18.600000000000001</c:v>
                </c:pt>
                <c:pt idx="314">
                  <c:v>18.600000000000001</c:v>
                </c:pt>
                <c:pt idx="315">
                  <c:v>15.4</c:v>
                </c:pt>
                <c:pt idx="316">
                  <c:v>16.399999999999999</c:v>
                </c:pt>
                <c:pt idx="317">
                  <c:v>17.7</c:v>
                </c:pt>
                <c:pt idx="318">
                  <c:v>17</c:v>
                </c:pt>
                <c:pt idx="319">
                  <c:v>18.100000000000001</c:v>
                </c:pt>
                <c:pt idx="320">
                  <c:v>15.7</c:v>
                </c:pt>
                <c:pt idx="321">
                  <c:v>16.7</c:v>
                </c:pt>
                <c:pt idx="322">
                  <c:v>16.600000000000001</c:v>
                </c:pt>
                <c:pt idx="323">
                  <c:v>20.8</c:v>
                </c:pt>
                <c:pt idx="324">
                  <c:v>21.5</c:v>
                </c:pt>
                <c:pt idx="325">
                  <c:v>20.6</c:v>
                </c:pt>
                <c:pt idx="326">
                  <c:v>20.100000000000001</c:v>
                </c:pt>
                <c:pt idx="327">
                  <c:v>16.899999999999999</c:v>
                </c:pt>
                <c:pt idx="328">
                  <c:v>16.5</c:v>
                </c:pt>
                <c:pt idx="329">
                  <c:v>19.100000000000001</c:v>
                </c:pt>
                <c:pt idx="330">
                  <c:v>15.5</c:v>
                </c:pt>
                <c:pt idx="331">
                  <c:v>13.4</c:v>
                </c:pt>
                <c:pt idx="332">
                  <c:v>13.1</c:v>
                </c:pt>
                <c:pt idx="333">
                  <c:v>14.1</c:v>
                </c:pt>
                <c:pt idx="334">
                  <c:v>13.5</c:v>
                </c:pt>
                <c:pt idx="335">
                  <c:v>12.9</c:v>
                </c:pt>
                <c:pt idx="336">
                  <c:v>13.4</c:v>
                </c:pt>
                <c:pt idx="337">
                  <c:v>14.1</c:v>
                </c:pt>
                <c:pt idx="338">
                  <c:v>13.6</c:v>
                </c:pt>
                <c:pt idx="339">
                  <c:v>14.3</c:v>
                </c:pt>
                <c:pt idx="340">
                  <c:v>16.3</c:v>
                </c:pt>
                <c:pt idx="341">
                  <c:v>13.4</c:v>
                </c:pt>
                <c:pt idx="342">
                  <c:v>16.3</c:v>
                </c:pt>
                <c:pt idx="343">
                  <c:v>15.2</c:v>
                </c:pt>
                <c:pt idx="344">
                  <c:v>15.8</c:v>
                </c:pt>
                <c:pt idx="345">
                  <c:v>18.2</c:v>
                </c:pt>
                <c:pt idx="346">
                  <c:v>14.5</c:v>
                </c:pt>
                <c:pt idx="347">
                  <c:v>14.4</c:v>
                </c:pt>
                <c:pt idx="348">
                  <c:v>16.600000000000001</c:v>
                </c:pt>
                <c:pt idx="349">
                  <c:v>14</c:v>
                </c:pt>
                <c:pt idx="350">
                  <c:v>12.5</c:v>
                </c:pt>
                <c:pt idx="351">
                  <c:v>11.4</c:v>
                </c:pt>
                <c:pt idx="352">
                  <c:v>10.9</c:v>
                </c:pt>
                <c:pt idx="353">
                  <c:v>12.4</c:v>
                </c:pt>
                <c:pt idx="354">
                  <c:v>14.9</c:v>
                </c:pt>
                <c:pt idx="355">
                  <c:v>15.6</c:v>
                </c:pt>
                <c:pt idx="356">
                  <c:v>16.5</c:v>
                </c:pt>
                <c:pt idx="357">
                  <c:v>16.7</c:v>
                </c:pt>
                <c:pt idx="358">
                  <c:v>14.9</c:v>
                </c:pt>
                <c:pt idx="359">
                  <c:v>10.7</c:v>
                </c:pt>
                <c:pt idx="360">
                  <c:v>10</c:v>
                </c:pt>
                <c:pt idx="361">
                  <c:v>9.1</c:v>
                </c:pt>
                <c:pt idx="362">
                  <c:v>11.9</c:v>
                </c:pt>
                <c:pt idx="363">
                  <c:v>11.3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KNMI!$D$3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KNMI!$D$4:$D$367</c:f>
              <c:numCache>
                <c:formatCode>0.0</c:formatCode>
                <c:ptCount val="364"/>
                <c:pt idx="0">
                  <c:v>17.3</c:v>
                </c:pt>
                <c:pt idx="1">
                  <c:v>15</c:v>
                </c:pt>
                <c:pt idx="2">
                  <c:v>15.5</c:v>
                </c:pt>
                <c:pt idx="3">
                  <c:v>17.399999999999999</c:v>
                </c:pt>
                <c:pt idx="4">
                  <c:v>13.9</c:v>
                </c:pt>
                <c:pt idx="5">
                  <c:v>18.3</c:v>
                </c:pt>
                <c:pt idx="6">
                  <c:v>22</c:v>
                </c:pt>
                <c:pt idx="7">
                  <c:v>16.2</c:v>
                </c:pt>
                <c:pt idx="8">
                  <c:v>15.5</c:v>
                </c:pt>
                <c:pt idx="9">
                  <c:v>17.600000000000001</c:v>
                </c:pt>
                <c:pt idx="10">
                  <c:v>15.2</c:v>
                </c:pt>
                <c:pt idx="11">
                  <c:v>15.3</c:v>
                </c:pt>
                <c:pt idx="12">
                  <c:v>14.8</c:v>
                </c:pt>
                <c:pt idx="13">
                  <c:v>10.3</c:v>
                </c:pt>
                <c:pt idx="14">
                  <c:v>12</c:v>
                </c:pt>
                <c:pt idx="15">
                  <c:v>13.9</c:v>
                </c:pt>
                <c:pt idx="16">
                  <c:v>13.8</c:v>
                </c:pt>
                <c:pt idx="17">
                  <c:v>13.3</c:v>
                </c:pt>
                <c:pt idx="18">
                  <c:v>12.2</c:v>
                </c:pt>
                <c:pt idx="19">
                  <c:v>12.6</c:v>
                </c:pt>
                <c:pt idx="20">
                  <c:v>16.8</c:v>
                </c:pt>
                <c:pt idx="21">
                  <c:v>13.2</c:v>
                </c:pt>
                <c:pt idx="22">
                  <c:v>15.5</c:v>
                </c:pt>
                <c:pt idx="23">
                  <c:v>14.4</c:v>
                </c:pt>
                <c:pt idx="24">
                  <c:v>16.5</c:v>
                </c:pt>
                <c:pt idx="25">
                  <c:v>14.1</c:v>
                </c:pt>
                <c:pt idx="26">
                  <c:v>16.100000000000001</c:v>
                </c:pt>
                <c:pt idx="27">
                  <c:v>15.7</c:v>
                </c:pt>
                <c:pt idx="28">
                  <c:v>15.9</c:v>
                </c:pt>
                <c:pt idx="29">
                  <c:v>14.9</c:v>
                </c:pt>
                <c:pt idx="30">
                  <c:v>14.6</c:v>
                </c:pt>
                <c:pt idx="31">
                  <c:v>15.9</c:v>
                </c:pt>
                <c:pt idx="32">
                  <c:v>12.6</c:v>
                </c:pt>
                <c:pt idx="33">
                  <c:v>10.9</c:v>
                </c:pt>
                <c:pt idx="34">
                  <c:v>11.6</c:v>
                </c:pt>
                <c:pt idx="35">
                  <c:v>9.5</c:v>
                </c:pt>
                <c:pt idx="36">
                  <c:v>10.7</c:v>
                </c:pt>
                <c:pt idx="37">
                  <c:v>11.7</c:v>
                </c:pt>
                <c:pt idx="38">
                  <c:v>10.3</c:v>
                </c:pt>
                <c:pt idx="39">
                  <c:v>8.3000000000000007</c:v>
                </c:pt>
                <c:pt idx="40">
                  <c:v>9.6</c:v>
                </c:pt>
                <c:pt idx="41">
                  <c:v>9.3000000000000007</c:v>
                </c:pt>
                <c:pt idx="42">
                  <c:v>12.3</c:v>
                </c:pt>
                <c:pt idx="43">
                  <c:v>17.5</c:v>
                </c:pt>
                <c:pt idx="44">
                  <c:v>15.7</c:v>
                </c:pt>
                <c:pt idx="45">
                  <c:v>12.3</c:v>
                </c:pt>
                <c:pt idx="46">
                  <c:v>15.7</c:v>
                </c:pt>
                <c:pt idx="47">
                  <c:v>12.5</c:v>
                </c:pt>
                <c:pt idx="48">
                  <c:v>13.1</c:v>
                </c:pt>
                <c:pt idx="49">
                  <c:v>13.8</c:v>
                </c:pt>
                <c:pt idx="50">
                  <c:v>16.100000000000001</c:v>
                </c:pt>
                <c:pt idx="51">
                  <c:v>17</c:v>
                </c:pt>
                <c:pt idx="52">
                  <c:v>14.6</c:v>
                </c:pt>
                <c:pt idx="53">
                  <c:v>12.4</c:v>
                </c:pt>
                <c:pt idx="54">
                  <c:v>14.4</c:v>
                </c:pt>
                <c:pt idx="55">
                  <c:v>13</c:v>
                </c:pt>
                <c:pt idx="56">
                  <c:v>10.5</c:v>
                </c:pt>
                <c:pt idx="57">
                  <c:v>8.4</c:v>
                </c:pt>
                <c:pt idx="58">
                  <c:v>10</c:v>
                </c:pt>
                <c:pt idx="59">
                  <c:v>11.2</c:v>
                </c:pt>
                <c:pt idx="60">
                  <c:v>8.6</c:v>
                </c:pt>
                <c:pt idx="61">
                  <c:v>8.3000000000000007</c:v>
                </c:pt>
                <c:pt idx="62">
                  <c:v>6.7</c:v>
                </c:pt>
                <c:pt idx="63">
                  <c:v>10.4</c:v>
                </c:pt>
                <c:pt idx="64">
                  <c:v>6</c:v>
                </c:pt>
                <c:pt idx="65">
                  <c:v>10.1</c:v>
                </c:pt>
                <c:pt idx="66">
                  <c:v>12.3</c:v>
                </c:pt>
                <c:pt idx="67">
                  <c:v>10.199999999999999</c:v>
                </c:pt>
                <c:pt idx="68">
                  <c:v>8.6999999999999993</c:v>
                </c:pt>
                <c:pt idx="69">
                  <c:v>9.6999999999999993</c:v>
                </c:pt>
                <c:pt idx="70">
                  <c:v>11.2</c:v>
                </c:pt>
                <c:pt idx="71">
                  <c:v>9.1</c:v>
                </c:pt>
                <c:pt idx="72">
                  <c:v>5.3</c:v>
                </c:pt>
                <c:pt idx="73">
                  <c:v>3.2</c:v>
                </c:pt>
                <c:pt idx="74">
                  <c:v>0.3</c:v>
                </c:pt>
                <c:pt idx="75">
                  <c:v>1.7</c:v>
                </c:pt>
                <c:pt idx="76">
                  <c:v>-1</c:v>
                </c:pt>
                <c:pt idx="77">
                  <c:v>-0.1</c:v>
                </c:pt>
                <c:pt idx="78">
                  <c:v>-1.3</c:v>
                </c:pt>
                <c:pt idx="79">
                  <c:v>-5.2</c:v>
                </c:pt>
                <c:pt idx="80">
                  <c:v>0.5</c:v>
                </c:pt>
                <c:pt idx="81">
                  <c:v>0</c:v>
                </c:pt>
                <c:pt idx="82">
                  <c:v>2</c:v>
                </c:pt>
                <c:pt idx="83">
                  <c:v>2.2000000000000002</c:v>
                </c:pt>
                <c:pt idx="84">
                  <c:v>2.7</c:v>
                </c:pt>
                <c:pt idx="85">
                  <c:v>4</c:v>
                </c:pt>
                <c:pt idx="86">
                  <c:v>6.5</c:v>
                </c:pt>
                <c:pt idx="87">
                  <c:v>4.9000000000000004</c:v>
                </c:pt>
                <c:pt idx="88">
                  <c:v>6.7</c:v>
                </c:pt>
                <c:pt idx="89">
                  <c:v>2.7</c:v>
                </c:pt>
                <c:pt idx="90">
                  <c:v>2.6</c:v>
                </c:pt>
                <c:pt idx="91">
                  <c:v>0.3</c:v>
                </c:pt>
                <c:pt idx="92">
                  <c:v>0.6</c:v>
                </c:pt>
                <c:pt idx="93">
                  <c:v>0.7</c:v>
                </c:pt>
                <c:pt idx="94">
                  <c:v>0.3</c:v>
                </c:pt>
                <c:pt idx="95">
                  <c:v>-1.7</c:v>
                </c:pt>
                <c:pt idx="96">
                  <c:v>-0.4</c:v>
                </c:pt>
                <c:pt idx="97">
                  <c:v>-2.2999999999999998</c:v>
                </c:pt>
                <c:pt idx="98">
                  <c:v>-1.8</c:v>
                </c:pt>
                <c:pt idx="99">
                  <c:v>-2.5</c:v>
                </c:pt>
                <c:pt idx="100">
                  <c:v>-0.5</c:v>
                </c:pt>
                <c:pt idx="101">
                  <c:v>-0.4</c:v>
                </c:pt>
                <c:pt idx="102">
                  <c:v>0.4</c:v>
                </c:pt>
                <c:pt idx="103">
                  <c:v>-0.3</c:v>
                </c:pt>
                <c:pt idx="104">
                  <c:v>0.7</c:v>
                </c:pt>
                <c:pt idx="105">
                  <c:v>3.7</c:v>
                </c:pt>
                <c:pt idx="106">
                  <c:v>2.2000000000000002</c:v>
                </c:pt>
                <c:pt idx="107">
                  <c:v>2.1</c:v>
                </c:pt>
                <c:pt idx="108">
                  <c:v>7</c:v>
                </c:pt>
                <c:pt idx="109">
                  <c:v>5.5</c:v>
                </c:pt>
                <c:pt idx="110">
                  <c:v>5.8</c:v>
                </c:pt>
                <c:pt idx="111">
                  <c:v>5.6</c:v>
                </c:pt>
                <c:pt idx="112">
                  <c:v>3.8</c:v>
                </c:pt>
                <c:pt idx="113">
                  <c:v>6.3</c:v>
                </c:pt>
                <c:pt idx="114">
                  <c:v>3</c:v>
                </c:pt>
                <c:pt idx="115">
                  <c:v>1.6</c:v>
                </c:pt>
                <c:pt idx="116">
                  <c:v>1.1000000000000001</c:v>
                </c:pt>
                <c:pt idx="117">
                  <c:v>-2.2999999999999998</c:v>
                </c:pt>
                <c:pt idx="118">
                  <c:v>3</c:v>
                </c:pt>
                <c:pt idx="119">
                  <c:v>3.9</c:v>
                </c:pt>
                <c:pt idx="120">
                  <c:v>3.7</c:v>
                </c:pt>
                <c:pt idx="121">
                  <c:v>1</c:v>
                </c:pt>
                <c:pt idx="122">
                  <c:v>2.1</c:v>
                </c:pt>
                <c:pt idx="123">
                  <c:v>1.5</c:v>
                </c:pt>
                <c:pt idx="124">
                  <c:v>6.6</c:v>
                </c:pt>
                <c:pt idx="125">
                  <c:v>5.0999999999999996</c:v>
                </c:pt>
                <c:pt idx="126">
                  <c:v>9</c:v>
                </c:pt>
                <c:pt idx="127">
                  <c:v>6.8</c:v>
                </c:pt>
                <c:pt idx="128">
                  <c:v>8.1</c:v>
                </c:pt>
                <c:pt idx="129">
                  <c:v>2.7</c:v>
                </c:pt>
                <c:pt idx="130">
                  <c:v>1.9</c:v>
                </c:pt>
                <c:pt idx="131">
                  <c:v>-2.2999999999999998</c:v>
                </c:pt>
                <c:pt idx="132">
                  <c:v>-1.5</c:v>
                </c:pt>
                <c:pt idx="133">
                  <c:v>-1.1000000000000001</c:v>
                </c:pt>
                <c:pt idx="134">
                  <c:v>-1</c:v>
                </c:pt>
                <c:pt idx="135">
                  <c:v>-1</c:v>
                </c:pt>
                <c:pt idx="136">
                  <c:v>-0.9</c:v>
                </c:pt>
                <c:pt idx="137">
                  <c:v>-0.8</c:v>
                </c:pt>
                <c:pt idx="138">
                  <c:v>2.6</c:v>
                </c:pt>
                <c:pt idx="139">
                  <c:v>2.2000000000000002</c:v>
                </c:pt>
                <c:pt idx="140">
                  <c:v>7.3</c:v>
                </c:pt>
                <c:pt idx="141">
                  <c:v>6</c:v>
                </c:pt>
                <c:pt idx="142">
                  <c:v>5</c:v>
                </c:pt>
                <c:pt idx="143">
                  <c:v>6</c:v>
                </c:pt>
                <c:pt idx="144">
                  <c:v>10.8</c:v>
                </c:pt>
                <c:pt idx="145">
                  <c:v>5.5</c:v>
                </c:pt>
                <c:pt idx="146">
                  <c:v>10.9</c:v>
                </c:pt>
                <c:pt idx="147">
                  <c:v>11.6</c:v>
                </c:pt>
                <c:pt idx="148">
                  <c:v>9.6999999999999993</c:v>
                </c:pt>
                <c:pt idx="149">
                  <c:v>11.8</c:v>
                </c:pt>
                <c:pt idx="150">
                  <c:v>11.9</c:v>
                </c:pt>
                <c:pt idx="151">
                  <c:v>8.4</c:v>
                </c:pt>
                <c:pt idx="152">
                  <c:v>8.6999999999999993</c:v>
                </c:pt>
                <c:pt idx="153">
                  <c:v>6.9</c:v>
                </c:pt>
                <c:pt idx="154">
                  <c:v>6.6</c:v>
                </c:pt>
                <c:pt idx="155">
                  <c:v>5.8</c:v>
                </c:pt>
                <c:pt idx="156">
                  <c:v>3.7</c:v>
                </c:pt>
                <c:pt idx="157">
                  <c:v>3.6</c:v>
                </c:pt>
                <c:pt idx="158">
                  <c:v>1.7</c:v>
                </c:pt>
                <c:pt idx="159">
                  <c:v>4.2</c:v>
                </c:pt>
                <c:pt idx="160">
                  <c:v>6.8</c:v>
                </c:pt>
                <c:pt idx="161">
                  <c:v>5.9</c:v>
                </c:pt>
                <c:pt idx="162">
                  <c:v>6.5</c:v>
                </c:pt>
                <c:pt idx="163">
                  <c:v>7.6</c:v>
                </c:pt>
                <c:pt idx="164">
                  <c:v>8.4</c:v>
                </c:pt>
                <c:pt idx="165">
                  <c:v>10.6</c:v>
                </c:pt>
                <c:pt idx="166">
                  <c:v>8.3000000000000007</c:v>
                </c:pt>
                <c:pt idx="167">
                  <c:v>14.8</c:v>
                </c:pt>
                <c:pt idx="168">
                  <c:v>18.5</c:v>
                </c:pt>
                <c:pt idx="169">
                  <c:v>16.7</c:v>
                </c:pt>
                <c:pt idx="170">
                  <c:v>18.3</c:v>
                </c:pt>
                <c:pt idx="171">
                  <c:v>12.5</c:v>
                </c:pt>
                <c:pt idx="172">
                  <c:v>13.5</c:v>
                </c:pt>
                <c:pt idx="173">
                  <c:v>14.2</c:v>
                </c:pt>
                <c:pt idx="174">
                  <c:v>20.399999999999999</c:v>
                </c:pt>
                <c:pt idx="175">
                  <c:v>21.1</c:v>
                </c:pt>
                <c:pt idx="176">
                  <c:v>12.5</c:v>
                </c:pt>
                <c:pt idx="177">
                  <c:v>14.5</c:v>
                </c:pt>
                <c:pt idx="178">
                  <c:v>12.9</c:v>
                </c:pt>
                <c:pt idx="179">
                  <c:v>14</c:v>
                </c:pt>
                <c:pt idx="180">
                  <c:v>14.4</c:v>
                </c:pt>
                <c:pt idx="181">
                  <c:v>11.3</c:v>
                </c:pt>
                <c:pt idx="182">
                  <c:v>9.9</c:v>
                </c:pt>
                <c:pt idx="183">
                  <c:v>13.3</c:v>
                </c:pt>
                <c:pt idx="184">
                  <c:v>12</c:v>
                </c:pt>
                <c:pt idx="185">
                  <c:v>9.9</c:v>
                </c:pt>
                <c:pt idx="186">
                  <c:v>11.9</c:v>
                </c:pt>
                <c:pt idx="187">
                  <c:v>17.600000000000001</c:v>
                </c:pt>
                <c:pt idx="188">
                  <c:v>19.3</c:v>
                </c:pt>
                <c:pt idx="189">
                  <c:v>13.2</c:v>
                </c:pt>
                <c:pt idx="190">
                  <c:v>16.5</c:v>
                </c:pt>
                <c:pt idx="191">
                  <c:v>13.5</c:v>
                </c:pt>
                <c:pt idx="192">
                  <c:v>11.1</c:v>
                </c:pt>
                <c:pt idx="193">
                  <c:v>15.2</c:v>
                </c:pt>
                <c:pt idx="194">
                  <c:v>17.100000000000001</c:v>
                </c:pt>
                <c:pt idx="195">
                  <c:v>15.6</c:v>
                </c:pt>
                <c:pt idx="196">
                  <c:v>16.3</c:v>
                </c:pt>
                <c:pt idx="197">
                  <c:v>12.5</c:v>
                </c:pt>
                <c:pt idx="198">
                  <c:v>16.899999999999999</c:v>
                </c:pt>
                <c:pt idx="199">
                  <c:v>20.2</c:v>
                </c:pt>
                <c:pt idx="200">
                  <c:v>14.6</c:v>
                </c:pt>
                <c:pt idx="201">
                  <c:v>13.9</c:v>
                </c:pt>
                <c:pt idx="202">
                  <c:v>11.3</c:v>
                </c:pt>
                <c:pt idx="203">
                  <c:v>12.4</c:v>
                </c:pt>
                <c:pt idx="204">
                  <c:v>15.8</c:v>
                </c:pt>
                <c:pt idx="205">
                  <c:v>20.7</c:v>
                </c:pt>
                <c:pt idx="206">
                  <c:v>25.3</c:v>
                </c:pt>
                <c:pt idx="207">
                  <c:v>17.600000000000001</c:v>
                </c:pt>
                <c:pt idx="208">
                  <c:v>20</c:v>
                </c:pt>
                <c:pt idx="209">
                  <c:v>24.1</c:v>
                </c:pt>
                <c:pt idx="210">
                  <c:v>27.2</c:v>
                </c:pt>
                <c:pt idx="211">
                  <c:v>14.2</c:v>
                </c:pt>
                <c:pt idx="212">
                  <c:v>16.600000000000001</c:v>
                </c:pt>
                <c:pt idx="213">
                  <c:v>13.2</c:v>
                </c:pt>
                <c:pt idx="214">
                  <c:v>8.3000000000000007</c:v>
                </c:pt>
                <c:pt idx="215">
                  <c:v>13</c:v>
                </c:pt>
                <c:pt idx="216">
                  <c:v>13.3</c:v>
                </c:pt>
                <c:pt idx="217">
                  <c:v>14.3</c:v>
                </c:pt>
                <c:pt idx="218">
                  <c:v>8.3000000000000007</c:v>
                </c:pt>
                <c:pt idx="219">
                  <c:v>12</c:v>
                </c:pt>
                <c:pt idx="220">
                  <c:v>13.2</c:v>
                </c:pt>
                <c:pt idx="221">
                  <c:v>12.4</c:v>
                </c:pt>
                <c:pt idx="222">
                  <c:v>8.1</c:v>
                </c:pt>
                <c:pt idx="223">
                  <c:v>8.1999999999999993</c:v>
                </c:pt>
                <c:pt idx="224">
                  <c:v>10</c:v>
                </c:pt>
                <c:pt idx="225">
                  <c:v>12.2</c:v>
                </c:pt>
                <c:pt idx="226">
                  <c:v>15</c:v>
                </c:pt>
                <c:pt idx="227">
                  <c:v>17</c:v>
                </c:pt>
                <c:pt idx="228">
                  <c:v>15.7</c:v>
                </c:pt>
                <c:pt idx="229">
                  <c:v>16.600000000000001</c:v>
                </c:pt>
                <c:pt idx="230">
                  <c:v>18.399999999999999</c:v>
                </c:pt>
                <c:pt idx="231">
                  <c:v>21.2</c:v>
                </c:pt>
                <c:pt idx="232">
                  <c:v>21.6</c:v>
                </c:pt>
                <c:pt idx="233">
                  <c:v>22.3</c:v>
                </c:pt>
                <c:pt idx="234">
                  <c:v>24.9</c:v>
                </c:pt>
                <c:pt idx="235">
                  <c:v>25.7</c:v>
                </c:pt>
                <c:pt idx="236">
                  <c:v>20.100000000000001</c:v>
                </c:pt>
                <c:pt idx="237">
                  <c:v>11.5</c:v>
                </c:pt>
                <c:pt idx="238">
                  <c:v>16.8</c:v>
                </c:pt>
                <c:pt idx="239">
                  <c:v>18.2</c:v>
                </c:pt>
                <c:pt idx="240">
                  <c:v>21.6</c:v>
                </c:pt>
                <c:pt idx="241">
                  <c:v>14.8</c:v>
                </c:pt>
                <c:pt idx="242">
                  <c:v>15.2</c:v>
                </c:pt>
                <c:pt idx="243">
                  <c:v>18.600000000000001</c:v>
                </c:pt>
                <c:pt idx="244">
                  <c:v>22.3</c:v>
                </c:pt>
                <c:pt idx="245">
                  <c:v>23.7</c:v>
                </c:pt>
                <c:pt idx="246">
                  <c:v>24.9</c:v>
                </c:pt>
                <c:pt idx="247">
                  <c:v>28</c:v>
                </c:pt>
                <c:pt idx="248">
                  <c:v>28.9</c:v>
                </c:pt>
                <c:pt idx="249">
                  <c:v>21.5</c:v>
                </c:pt>
                <c:pt idx="250">
                  <c:v>25</c:v>
                </c:pt>
                <c:pt idx="251">
                  <c:v>19.600000000000001</c:v>
                </c:pt>
                <c:pt idx="252">
                  <c:v>22.6</c:v>
                </c:pt>
                <c:pt idx="253">
                  <c:v>24.8</c:v>
                </c:pt>
                <c:pt idx="254">
                  <c:v>20.7</c:v>
                </c:pt>
                <c:pt idx="255">
                  <c:v>16.899999999999999</c:v>
                </c:pt>
                <c:pt idx="256">
                  <c:v>23.5</c:v>
                </c:pt>
                <c:pt idx="257">
                  <c:v>19.399999999999999</c:v>
                </c:pt>
                <c:pt idx="258">
                  <c:v>23.4</c:v>
                </c:pt>
                <c:pt idx="259">
                  <c:v>25</c:v>
                </c:pt>
                <c:pt idx="260">
                  <c:v>18</c:v>
                </c:pt>
                <c:pt idx="261">
                  <c:v>16.600000000000001</c:v>
                </c:pt>
                <c:pt idx="262">
                  <c:v>15.5</c:v>
                </c:pt>
                <c:pt idx="263">
                  <c:v>20</c:v>
                </c:pt>
                <c:pt idx="264">
                  <c:v>22.1</c:v>
                </c:pt>
                <c:pt idx="265">
                  <c:v>26.9</c:v>
                </c:pt>
                <c:pt idx="266">
                  <c:v>28.2</c:v>
                </c:pt>
                <c:pt idx="267">
                  <c:v>26</c:v>
                </c:pt>
                <c:pt idx="268">
                  <c:v>26.9</c:v>
                </c:pt>
                <c:pt idx="269">
                  <c:v>29.8</c:v>
                </c:pt>
                <c:pt idx="270">
                  <c:v>30.8</c:v>
                </c:pt>
                <c:pt idx="271">
                  <c:v>29.3</c:v>
                </c:pt>
                <c:pt idx="272">
                  <c:v>28.2</c:v>
                </c:pt>
                <c:pt idx="273">
                  <c:v>31.9</c:v>
                </c:pt>
                <c:pt idx="274">
                  <c:v>35.5</c:v>
                </c:pt>
                <c:pt idx="275">
                  <c:v>29.5</c:v>
                </c:pt>
                <c:pt idx="276">
                  <c:v>27.7</c:v>
                </c:pt>
                <c:pt idx="277">
                  <c:v>23.6</c:v>
                </c:pt>
                <c:pt idx="278">
                  <c:v>23.4</c:v>
                </c:pt>
                <c:pt idx="279">
                  <c:v>28.2</c:v>
                </c:pt>
                <c:pt idx="280">
                  <c:v>32.200000000000003</c:v>
                </c:pt>
                <c:pt idx="281">
                  <c:v>35.4</c:v>
                </c:pt>
                <c:pt idx="282">
                  <c:v>35.9</c:v>
                </c:pt>
                <c:pt idx="283">
                  <c:v>33.5</c:v>
                </c:pt>
                <c:pt idx="284">
                  <c:v>28.1</c:v>
                </c:pt>
                <c:pt idx="285">
                  <c:v>28.8</c:v>
                </c:pt>
                <c:pt idx="286">
                  <c:v>31.5</c:v>
                </c:pt>
                <c:pt idx="287">
                  <c:v>24.6</c:v>
                </c:pt>
                <c:pt idx="288">
                  <c:v>27.6</c:v>
                </c:pt>
                <c:pt idx="289">
                  <c:v>23.2</c:v>
                </c:pt>
                <c:pt idx="290">
                  <c:v>24.7</c:v>
                </c:pt>
                <c:pt idx="291">
                  <c:v>29.4</c:v>
                </c:pt>
                <c:pt idx="292">
                  <c:v>31.8</c:v>
                </c:pt>
                <c:pt idx="293">
                  <c:v>27.8</c:v>
                </c:pt>
                <c:pt idx="294">
                  <c:v>23.7</c:v>
                </c:pt>
                <c:pt idx="295">
                  <c:v>22.9</c:v>
                </c:pt>
                <c:pt idx="296">
                  <c:v>22</c:v>
                </c:pt>
                <c:pt idx="297">
                  <c:v>20</c:v>
                </c:pt>
                <c:pt idx="298">
                  <c:v>21</c:v>
                </c:pt>
                <c:pt idx="299">
                  <c:v>21.8</c:v>
                </c:pt>
                <c:pt idx="300">
                  <c:v>23</c:v>
                </c:pt>
                <c:pt idx="301">
                  <c:v>21</c:v>
                </c:pt>
                <c:pt idx="302">
                  <c:v>24.1</c:v>
                </c:pt>
                <c:pt idx="303">
                  <c:v>25.1</c:v>
                </c:pt>
                <c:pt idx="304">
                  <c:v>23.9</c:v>
                </c:pt>
                <c:pt idx="305">
                  <c:v>21.1</c:v>
                </c:pt>
                <c:pt idx="306">
                  <c:v>22.5</c:v>
                </c:pt>
                <c:pt idx="307">
                  <c:v>21.8</c:v>
                </c:pt>
                <c:pt idx="308">
                  <c:v>19.8</c:v>
                </c:pt>
                <c:pt idx="309">
                  <c:v>23.2</c:v>
                </c:pt>
                <c:pt idx="310">
                  <c:v>24.4</c:v>
                </c:pt>
                <c:pt idx="311">
                  <c:v>22.5</c:v>
                </c:pt>
                <c:pt idx="312">
                  <c:v>23</c:v>
                </c:pt>
                <c:pt idx="313">
                  <c:v>25.4</c:v>
                </c:pt>
                <c:pt idx="314">
                  <c:v>23.2</c:v>
                </c:pt>
                <c:pt idx="315">
                  <c:v>21.7</c:v>
                </c:pt>
                <c:pt idx="316">
                  <c:v>21.7</c:v>
                </c:pt>
                <c:pt idx="317">
                  <c:v>24.4</c:v>
                </c:pt>
                <c:pt idx="318">
                  <c:v>21</c:v>
                </c:pt>
                <c:pt idx="319">
                  <c:v>21.7</c:v>
                </c:pt>
                <c:pt idx="320">
                  <c:v>17.7</c:v>
                </c:pt>
                <c:pt idx="321">
                  <c:v>21.9</c:v>
                </c:pt>
                <c:pt idx="322">
                  <c:v>22.6</c:v>
                </c:pt>
                <c:pt idx="323">
                  <c:v>28.5</c:v>
                </c:pt>
                <c:pt idx="324">
                  <c:v>27.6</c:v>
                </c:pt>
                <c:pt idx="325">
                  <c:v>25.3</c:v>
                </c:pt>
                <c:pt idx="326">
                  <c:v>23.9</c:v>
                </c:pt>
                <c:pt idx="327">
                  <c:v>21.3</c:v>
                </c:pt>
                <c:pt idx="328">
                  <c:v>21.3</c:v>
                </c:pt>
                <c:pt idx="329">
                  <c:v>23.1</c:v>
                </c:pt>
                <c:pt idx="330">
                  <c:v>18.399999999999999</c:v>
                </c:pt>
                <c:pt idx="331">
                  <c:v>19.100000000000001</c:v>
                </c:pt>
                <c:pt idx="332">
                  <c:v>16.5</c:v>
                </c:pt>
                <c:pt idx="333">
                  <c:v>19.3</c:v>
                </c:pt>
                <c:pt idx="334">
                  <c:v>19.399999999999999</c:v>
                </c:pt>
                <c:pt idx="335">
                  <c:v>19.3</c:v>
                </c:pt>
                <c:pt idx="336">
                  <c:v>18</c:v>
                </c:pt>
                <c:pt idx="337">
                  <c:v>19.2</c:v>
                </c:pt>
                <c:pt idx="338">
                  <c:v>19.7</c:v>
                </c:pt>
                <c:pt idx="339">
                  <c:v>19.899999999999999</c:v>
                </c:pt>
                <c:pt idx="340">
                  <c:v>21.1</c:v>
                </c:pt>
                <c:pt idx="341">
                  <c:v>16.399999999999999</c:v>
                </c:pt>
                <c:pt idx="342">
                  <c:v>22.4</c:v>
                </c:pt>
                <c:pt idx="343">
                  <c:v>19.5</c:v>
                </c:pt>
                <c:pt idx="344">
                  <c:v>18.899999999999999</c:v>
                </c:pt>
                <c:pt idx="345">
                  <c:v>24</c:v>
                </c:pt>
                <c:pt idx="346">
                  <c:v>17.3</c:v>
                </c:pt>
                <c:pt idx="347">
                  <c:v>19.399999999999999</c:v>
                </c:pt>
                <c:pt idx="348">
                  <c:v>18.899999999999999</c:v>
                </c:pt>
                <c:pt idx="349">
                  <c:v>17.7</c:v>
                </c:pt>
                <c:pt idx="350">
                  <c:v>17</c:v>
                </c:pt>
                <c:pt idx="351">
                  <c:v>15.7</c:v>
                </c:pt>
                <c:pt idx="352">
                  <c:v>17.3</c:v>
                </c:pt>
                <c:pt idx="353">
                  <c:v>16.7</c:v>
                </c:pt>
                <c:pt idx="354">
                  <c:v>19.2</c:v>
                </c:pt>
                <c:pt idx="355">
                  <c:v>21.2</c:v>
                </c:pt>
                <c:pt idx="356">
                  <c:v>23.9</c:v>
                </c:pt>
                <c:pt idx="357">
                  <c:v>23.6</c:v>
                </c:pt>
                <c:pt idx="358">
                  <c:v>18.5</c:v>
                </c:pt>
                <c:pt idx="359">
                  <c:v>15.4</c:v>
                </c:pt>
                <c:pt idx="360">
                  <c:v>13.9</c:v>
                </c:pt>
                <c:pt idx="361">
                  <c:v>11.9</c:v>
                </c:pt>
                <c:pt idx="362">
                  <c:v>13.9</c:v>
                </c:pt>
                <c:pt idx="363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KNMI!$G$3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KNMI!$G$4:$G$367</c:f>
              <c:numCache>
                <c:formatCode>0.0</c:formatCode>
                <c:ptCount val="364"/>
                <c:pt idx="0">
                  <c:v>3</c:v>
                </c:pt>
                <c:pt idx="1">
                  <c:v>3.1</c:v>
                </c:pt>
                <c:pt idx="2">
                  <c:v>8.1</c:v>
                </c:pt>
                <c:pt idx="3">
                  <c:v>1.2</c:v>
                </c:pt>
                <c:pt idx="4">
                  <c:v>0.6</c:v>
                </c:pt>
                <c:pt idx="5">
                  <c:v>12.2</c:v>
                </c:pt>
                <c:pt idx="6">
                  <c:v>15.9</c:v>
                </c:pt>
                <c:pt idx="7">
                  <c:v>2.5</c:v>
                </c:pt>
                <c:pt idx="8">
                  <c:v>1.8</c:v>
                </c:pt>
                <c:pt idx="9">
                  <c:v>10.9</c:v>
                </c:pt>
                <c:pt idx="10">
                  <c:v>8.8000000000000007</c:v>
                </c:pt>
                <c:pt idx="11">
                  <c:v>5</c:v>
                </c:pt>
                <c:pt idx="12">
                  <c:v>1.3</c:v>
                </c:pt>
                <c:pt idx="13">
                  <c:v>-4</c:v>
                </c:pt>
                <c:pt idx="14">
                  <c:v>-4.5</c:v>
                </c:pt>
                <c:pt idx="15">
                  <c:v>4.7</c:v>
                </c:pt>
                <c:pt idx="16">
                  <c:v>-1.9</c:v>
                </c:pt>
                <c:pt idx="17">
                  <c:v>-2.6</c:v>
                </c:pt>
                <c:pt idx="18">
                  <c:v>4.3</c:v>
                </c:pt>
                <c:pt idx="19">
                  <c:v>2.2999999999999998</c:v>
                </c:pt>
                <c:pt idx="20">
                  <c:v>7.4</c:v>
                </c:pt>
                <c:pt idx="21">
                  <c:v>1.4</c:v>
                </c:pt>
                <c:pt idx="22">
                  <c:v>1.4</c:v>
                </c:pt>
                <c:pt idx="23">
                  <c:v>2.6</c:v>
                </c:pt>
                <c:pt idx="24">
                  <c:v>9.6</c:v>
                </c:pt>
                <c:pt idx="25">
                  <c:v>9.8000000000000007</c:v>
                </c:pt>
                <c:pt idx="26">
                  <c:v>5.8</c:v>
                </c:pt>
                <c:pt idx="27">
                  <c:v>3.9</c:v>
                </c:pt>
                <c:pt idx="28">
                  <c:v>7.3</c:v>
                </c:pt>
                <c:pt idx="29">
                  <c:v>6.8</c:v>
                </c:pt>
                <c:pt idx="30">
                  <c:v>7</c:v>
                </c:pt>
                <c:pt idx="31">
                  <c:v>11.3</c:v>
                </c:pt>
                <c:pt idx="32">
                  <c:v>3.3</c:v>
                </c:pt>
                <c:pt idx="33">
                  <c:v>2.2999999999999998</c:v>
                </c:pt>
                <c:pt idx="34">
                  <c:v>5.2</c:v>
                </c:pt>
                <c:pt idx="35">
                  <c:v>5.6</c:v>
                </c:pt>
                <c:pt idx="36">
                  <c:v>3.2</c:v>
                </c:pt>
                <c:pt idx="37">
                  <c:v>1.1000000000000001</c:v>
                </c:pt>
                <c:pt idx="38">
                  <c:v>0</c:v>
                </c:pt>
                <c:pt idx="39">
                  <c:v>4.9000000000000004</c:v>
                </c:pt>
                <c:pt idx="40">
                  <c:v>4.8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10.4</c:v>
                </c:pt>
                <c:pt idx="44">
                  <c:v>9.9</c:v>
                </c:pt>
                <c:pt idx="45">
                  <c:v>5.5</c:v>
                </c:pt>
                <c:pt idx="46">
                  <c:v>6.1</c:v>
                </c:pt>
                <c:pt idx="47">
                  <c:v>7.9</c:v>
                </c:pt>
                <c:pt idx="48">
                  <c:v>8.1</c:v>
                </c:pt>
                <c:pt idx="49">
                  <c:v>8.1999999999999993</c:v>
                </c:pt>
                <c:pt idx="50">
                  <c:v>7.9</c:v>
                </c:pt>
                <c:pt idx="51">
                  <c:v>9.5</c:v>
                </c:pt>
                <c:pt idx="52">
                  <c:v>7.6</c:v>
                </c:pt>
                <c:pt idx="53">
                  <c:v>7.8</c:v>
                </c:pt>
                <c:pt idx="54">
                  <c:v>7.8</c:v>
                </c:pt>
                <c:pt idx="55">
                  <c:v>8.3000000000000007</c:v>
                </c:pt>
                <c:pt idx="56">
                  <c:v>4.8</c:v>
                </c:pt>
                <c:pt idx="57">
                  <c:v>5.0999999999999996</c:v>
                </c:pt>
                <c:pt idx="58">
                  <c:v>6.1</c:v>
                </c:pt>
                <c:pt idx="59">
                  <c:v>6.5</c:v>
                </c:pt>
                <c:pt idx="60">
                  <c:v>0.6</c:v>
                </c:pt>
                <c:pt idx="61">
                  <c:v>-2.1</c:v>
                </c:pt>
                <c:pt idx="62">
                  <c:v>-1.6</c:v>
                </c:pt>
                <c:pt idx="63">
                  <c:v>3.5</c:v>
                </c:pt>
                <c:pt idx="64">
                  <c:v>1.1000000000000001</c:v>
                </c:pt>
                <c:pt idx="65">
                  <c:v>4.2</c:v>
                </c:pt>
                <c:pt idx="66">
                  <c:v>5.7</c:v>
                </c:pt>
                <c:pt idx="67">
                  <c:v>4.2</c:v>
                </c:pt>
                <c:pt idx="68">
                  <c:v>3.6</c:v>
                </c:pt>
                <c:pt idx="69">
                  <c:v>3</c:v>
                </c:pt>
                <c:pt idx="70">
                  <c:v>8.1</c:v>
                </c:pt>
                <c:pt idx="71">
                  <c:v>3.6</c:v>
                </c:pt>
                <c:pt idx="72">
                  <c:v>-1.6</c:v>
                </c:pt>
                <c:pt idx="73">
                  <c:v>-2.1</c:v>
                </c:pt>
                <c:pt idx="74">
                  <c:v>-6.7</c:v>
                </c:pt>
                <c:pt idx="75">
                  <c:v>-7.4</c:v>
                </c:pt>
                <c:pt idx="76">
                  <c:v>-8.8000000000000007</c:v>
                </c:pt>
                <c:pt idx="77">
                  <c:v>-5.4</c:v>
                </c:pt>
                <c:pt idx="78">
                  <c:v>-10</c:v>
                </c:pt>
                <c:pt idx="79">
                  <c:v>-14.7</c:v>
                </c:pt>
                <c:pt idx="80">
                  <c:v>-6.4</c:v>
                </c:pt>
                <c:pt idx="81">
                  <c:v>-7.8</c:v>
                </c:pt>
                <c:pt idx="82">
                  <c:v>-3.9</c:v>
                </c:pt>
                <c:pt idx="83">
                  <c:v>-6.2</c:v>
                </c:pt>
                <c:pt idx="84">
                  <c:v>-6.8</c:v>
                </c:pt>
                <c:pt idx="85">
                  <c:v>0.4</c:v>
                </c:pt>
                <c:pt idx="86">
                  <c:v>0.8</c:v>
                </c:pt>
                <c:pt idx="87">
                  <c:v>1.6</c:v>
                </c:pt>
                <c:pt idx="88">
                  <c:v>-0.7</c:v>
                </c:pt>
                <c:pt idx="89">
                  <c:v>-0.2</c:v>
                </c:pt>
                <c:pt idx="90">
                  <c:v>0.4</c:v>
                </c:pt>
                <c:pt idx="91">
                  <c:v>-0.6</c:v>
                </c:pt>
                <c:pt idx="92">
                  <c:v>-8.1999999999999993</c:v>
                </c:pt>
                <c:pt idx="93">
                  <c:v>-8.4</c:v>
                </c:pt>
                <c:pt idx="94">
                  <c:v>-13.5</c:v>
                </c:pt>
                <c:pt idx="95">
                  <c:v>-15.1</c:v>
                </c:pt>
                <c:pt idx="96">
                  <c:v>-8.4</c:v>
                </c:pt>
                <c:pt idx="97">
                  <c:v>-11.6</c:v>
                </c:pt>
                <c:pt idx="98">
                  <c:v>-13.3</c:v>
                </c:pt>
                <c:pt idx="99">
                  <c:v>-13.9</c:v>
                </c:pt>
                <c:pt idx="100">
                  <c:v>-3.7</c:v>
                </c:pt>
                <c:pt idx="101">
                  <c:v>-3.1</c:v>
                </c:pt>
                <c:pt idx="102">
                  <c:v>-1.7</c:v>
                </c:pt>
                <c:pt idx="103">
                  <c:v>-2.4</c:v>
                </c:pt>
                <c:pt idx="104">
                  <c:v>-4.2</c:v>
                </c:pt>
                <c:pt idx="105">
                  <c:v>-0.4</c:v>
                </c:pt>
                <c:pt idx="106">
                  <c:v>-0.7</c:v>
                </c:pt>
                <c:pt idx="107">
                  <c:v>0.2</c:v>
                </c:pt>
                <c:pt idx="108">
                  <c:v>1</c:v>
                </c:pt>
                <c:pt idx="109">
                  <c:v>0.4</c:v>
                </c:pt>
                <c:pt idx="110">
                  <c:v>3.6</c:v>
                </c:pt>
                <c:pt idx="111">
                  <c:v>0.3</c:v>
                </c:pt>
                <c:pt idx="112">
                  <c:v>2</c:v>
                </c:pt>
                <c:pt idx="113">
                  <c:v>-0.5</c:v>
                </c:pt>
                <c:pt idx="114">
                  <c:v>0</c:v>
                </c:pt>
                <c:pt idx="115">
                  <c:v>0</c:v>
                </c:pt>
                <c:pt idx="116">
                  <c:v>-3.5</c:v>
                </c:pt>
                <c:pt idx="117">
                  <c:v>-8.5</c:v>
                </c:pt>
                <c:pt idx="118">
                  <c:v>-10.8</c:v>
                </c:pt>
                <c:pt idx="119">
                  <c:v>0</c:v>
                </c:pt>
                <c:pt idx="120">
                  <c:v>-1.9</c:v>
                </c:pt>
                <c:pt idx="121">
                  <c:v>-9.1</c:v>
                </c:pt>
                <c:pt idx="122">
                  <c:v>-5.9</c:v>
                </c:pt>
                <c:pt idx="123">
                  <c:v>-7.4</c:v>
                </c:pt>
                <c:pt idx="124">
                  <c:v>-3.6</c:v>
                </c:pt>
                <c:pt idx="125">
                  <c:v>-2.4</c:v>
                </c:pt>
                <c:pt idx="126">
                  <c:v>2.6</c:v>
                </c:pt>
                <c:pt idx="127">
                  <c:v>0</c:v>
                </c:pt>
                <c:pt idx="128">
                  <c:v>-3</c:v>
                </c:pt>
                <c:pt idx="129">
                  <c:v>0.8</c:v>
                </c:pt>
                <c:pt idx="130">
                  <c:v>-3.3</c:v>
                </c:pt>
                <c:pt idx="131">
                  <c:v>-6.8</c:v>
                </c:pt>
                <c:pt idx="132">
                  <c:v>-8.6</c:v>
                </c:pt>
                <c:pt idx="133">
                  <c:v>-5.3</c:v>
                </c:pt>
                <c:pt idx="134">
                  <c:v>-5.4</c:v>
                </c:pt>
                <c:pt idx="135">
                  <c:v>-3.3</c:v>
                </c:pt>
                <c:pt idx="136">
                  <c:v>-5.8</c:v>
                </c:pt>
                <c:pt idx="137">
                  <c:v>-9.1</c:v>
                </c:pt>
                <c:pt idx="138">
                  <c:v>-6.2</c:v>
                </c:pt>
                <c:pt idx="139">
                  <c:v>-5.5</c:v>
                </c:pt>
                <c:pt idx="140">
                  <c:v>1.1000000000000001</c:v>
                </c:pt>
                <c:pt idx="141">
                  <c:v>-0.4</c:v>
                </c:pt>
                <c:pt idx="142">
                  <c:v>-5</c:v>
                </c:pt>
                <c:pt idx="143">
                  <c:v>-5.8</c:v>
                </c:pt>
                <c:pt idx="144">
                  <c:v>-0.8</c:v>
                </c:pt>
                <c:pt idx="145">
                  <c:v>2.2000000000000002</c:v>
                </c:pt>
                <c:pt idx="146">
                  <c:v>1.7</c:v>
                </c:pt>
                <c:pt idx="147">
                  <c:v>7</c:v>
                </c:pt>
                <c:pt idx="148">
                  <c:v>4.3</c:v>
                </c:pt>
                <c:pt idx="149">
                  <c:v>3</c:v>
                </c:pt>
                <c:pt idx="150">
                  <c:v>3.4</c:v>
                </c:pt>
                <c:pt idx="151">
                  <c:v>-3.6</c:v>
                </c:pt>
                <c:pt idx="152">
                  <c:v>-4.7</c:v>
                </c:pt>
                <c:pt idx="153">
                  <c:v>-6.2</c:v>
                </c:pt>
                <c:pt idx="154">
                  <c:v>-4.5</c:v>
                </c:pt>
                <c:pt idx="155">
                  <c:v>-7.3</c:v>
                </c:pt>
                <c:pt idx="156">
                  <c:v>-3.5</c:v>
                </c:pt>
                <c:pt idx="157">
                  <c:v>-6.4</c:v>
                </c:pt>
                <c:pt idx="158">
                  <c:v>-7.6</c:v>
                </c:pt>
                <c:pt idx="159">
                  <c:v>-5.8</c:v>
                </c:pt>
                <c:pt idx="160">
                  <c:v>-3.7</c:v>
                </c:pt>
                <c:pt idx="161">
                  <c:v>-3.1</c:v>
                </c:pt>
                <c:pt idx="162">
                  <c:v>0.9</c:v>
                </c:pt>
                <c:pt idx="163">
                  <c:v>-0.3</c:v>
                </c:pt>
                <c:pt idx="164">
                  <c:v>4</c:v>
                </c:pt>
                <c:pt idx="165">
                  <c:v>3.9</c:v>
                </c:pt>
                <c:pt idx="166">
                  <c:v>2.2000000000000002</c:v>
                </c:pt>
                <c:pt idx="167">
                  <c:v>0.1</c:v>
                </c:pt>
                <c:pt idx="168">
                  <c:v>-0.3</c:v>
                </c:pt>
                <c:pt idx="169">
                  <c:v>10.3</c:v>
                </c:pt>
                <c:pt idx="170">
                  <c:v>11.6</c:v>
                </c:pt>
                <c:pt idx="171">
                  <c:v>1.5</c:v>
                </c:pt>
                <c:pt idx="172">
                  <c:v>4.7</c:v>
                </c:pt>
                <c:pt idx="173">
                  <c:v>6</c:v>
                </c:pt>
                <c:pt idx="174">
                  <c:v>6.3</c:v>
                </c:pt>
                <c:pt idx="175">
                  <c:v>8.6999999999999993</c:v>
                </c:pt>
                <c:pt idx="176">
                  <c:v>7.4</c:v>
                </c:pt>
                <c:pt idx="177">
                  <c:v>6.6</c:v>
                </c:pt>
                <c:pt idx="178">
                  <c:v>6.2</c:v>
                </c:pt>
                <c:pt idx="179">
                  <c:v>7.4</c:v>
                </c:pt>
                <c:pt idx="180">
                  <c:v>4</c:v>
                </c:pt>
                <c:pt idx="181">
                  <c:v>3.4</c:v>
                </c:pt>
                <c:pt idx="182">
                  <c:v>0.3</c:v>
                </c:pt>
                <c:pt idx="183">
                  <c:v>0.1</c:v>
                </c:pt>
                <c:pt idx="184">
                  <c:v>4.0999999999999996</c:v>
                </c:pt>
                <c:pt idx="185">
                  <c:v>4.5</c:v>
                </c:pt>
                <c:pt idx="186">
                  <c:v>0.7</c:v>
                </c:pt>
                <c:pt idx="187">
                  <c:v>3.3</c:v>
                </c:pt>
                <c:pt idx="188">
                  <c:v>5.5</c:v>
                </c:pt>
                <c:pt idx="189">
                  <c:v>0.2</c:v>
                </c:pt>
                <c:pt idx="190">
                  <c:v>-1.1000000000000001</c:v>
                </c:pt>
                <c:pt idx="191">
                  <c:v>-0.7</c:v>
                </c:pt>
                <c:pt idx="192">
                  <c:v>-1.2</c:v>
                </c:pt>
                <c:pt idx="193">
                  <c:v>1.6</c:v>
                </c:pt>
                <c:pt idx="194">
                  <c:v>2.7</c:v>
                </c:pt>
                <c:pt idx="195">
                  <c:v>0.9</c:v>
                </c:pt>
                <c:pt idx="196">
                  <c:v>-0.5</c:v>
                </c:pt>
                <c:pt idx="197">
                  <c:v>-1.5</c:v>
                </c:pt>
                <c:pt idx="198">
                  <c:v>-4.5999999999999996</c:v>
                </c:pt>
                <c:pt idx="199">
                  <c:v>-2.6</c:v>
                </c:pt>
                <c:pt idx="200">
                  <c:v>-0.9</c:v>
                </c:pt>
                <c:pt idx="201">
                  <c:v>-1.6</c:v>
                </c:pt>
                <c:pt idx="202">
                  <c:v>-5.3</c:v>
                </c:pt>
                <c:pt idx="203">
                  <c:v>-6.5</c:v>
                </c:pt>
                <c:pt idx="204">
                  <c:v>-2</c:v>
                </c:pt>
                <c:pt idx="205">
                  <c:v>-2.5</c:v>
                </c:pt>
                <c:pt idx="206">
                  <c:v>0.8</c:v>
                </c:pt>
                <c:pt idx="207">
                  <c:v>1.9</c:v>
                </c:pt>
                <c:pt idx="208">
                  <c:v>2</c:v>
                </c:pt>
                <c:pt idx="209">
                  <c:v>2.9</c:v>
                </c:pt>
                <c:pt idx="210">
                  <c:v>8.9</c:v>
                </c:pt>
                <c:pt idx="211">
                  <c:v>3.8</c:v>
                </c:pt>
                <c:pt idx="212">
                  <c:v>4.9000000000000004</c:v>
                </c:pt>
                <c:pt idx="213">
                  <c:v>4.7</c:v>
                </c:pt>
                <c:pt idx="214">
                  <c:v>5.9</c:v>
                </c:pt>
                <c:pt idx="215">
                  <c:v>3.3</c:v>
                </c:pt>
                <c:pt idx="216">
                  <c:v>-1.4</c:v>
                </c:pt>
                <c:pt idx="217">
                  <c:v>4</c:v>
                </c:pt>
                <c:pt idx="218">
                  <c:v>5.2</c:v>
                </c:pt>
                <c:pt idx="219">
                  <c:v>4.9000000000000004</c:v>
                </c:pt>
                <c:pt idx="220">
                  <c:v>1.9</c:v>
                </c:pt>
                <c:pt idx="221">
                  <c:v>0.9</c:v>
                </c:pt>
                <c:pt idx="222">
                  <c:v>0.7</c:v>
                </c:pt>
                <c:pt idx="223">
                  <c:v>4.2</c:v>
                </c:pt>
                <c:pt idx="224">
                  <c:v>5.8</c:v>
                </c:pt>
                <c:pt idx="225">
                  <c:v>3.3</c:v>
                </c:pt>
                <c:pt idx="226">
                  <c:v>-0.4</c:v>
                </c:pt>
                <c:pt idx="227">
                  <c:v>6.1</c:v>
                </c:pt>
                <c:pt idx="228">
                  <c:v>3.5</c:v>
                </c:pt>
                <c:pt idx="229">
                  <c:v>0.6</c:v>
                </c:pt>
                <c:pt idx="230">
                  <c:v>1.9</c:v>
                </c:pt>
                <c:pt idx="231">
                  <c:v>0.3</c:v>
                </c:pt>
                <c:pt idx="232">
                  <c:v>3.8</c:v>
                </c:pt>
                <c:pt idx="233">
                  <c:v>6.1</c:v>
                </c:pt>
                <c:pt idx="234">
                  <c:v>4.9000000000000004</c:v>
                </c:pt>
                <c:pt idx="235">
                  <c:v>7.7</c:v>
                </c:pt>
                <c:pt idx="236">
                  <c:v>10.8</c:v>
                </c:pt>
                <c:pt idx="237">
                  <c:v>5.7</c:v>
                </c:pt>
                <c:pt idx="238">
                  <c:v>5.0999999999999996</c:v>
                </c:pt>
                <c:pt idx="239">
                  <c:v>2.2999999999999998</c:v>
                </c:pt>
                <c:pt idx="240">
                  <c:v>3.9</c:v>
                </c:pt>
                <c:pt idx="241">
                  <c:v>8.9</c:v>
                </c:pt>
                <c:pt idx="242">
                  <c:v>7.6</c:v>
                </c:pt>
                <c:pt idx="243">
                  <c:v>6</c:v>
                </c:pt>
                <c:pt idx="244">
                  <c:v>3.8</c:v>
                </c:pt>
                <c:pt idx="245">
                  <c:v>5.9</c:v>
                </c:pt>
                <c:pt idx="246">
                  <c:v>8.1999999999999993</c:v>
                </c:pt>
                <c:pt idx="247">
                  <c:v>5.4</c:v>
                </c:pt>
                <c:pt idx="248">
                  <c:v>9.1</c:v>
                </c:pt>
                <c:pt idx="249">
                  <c:v>10.4</c:v>
                </c:pt>
                <c:pt idx="250">
                  <c:v>11</c:v>
                </c:pt>
                <c:pt idx="251">
                  <c:v>14.3</c:v>
                </c:pt>
                <c:pt idx="252">
                  <c:v>16.600000000000001</c:v>
                </c:pt>
                <c:pt idx="253">
                  <c:v>12.9</c:v>
                </c:pt>
                <c:pt idx="254">
                  <c:v>6.1</c:v>
                </c:pt>
                <c:pt idx="255">
                  <c:v>1.5</c:v>
                </c:pt>
                <c:pt idx="256">
                  <c:v>4.4000000000000004</c:v>
                </c:pt>
                <c:pt idx="257">
                  <c:v>8.6</c:v>
                </c:pt>
                <c:pt idx="258">
                  <c:v>6.3</c:v>
                </c:pt>
                <c:pt idx="259">
                  <c:v>10.9</c:v>
                </c:pt>
                <c:pt idx="260">
                  <c:v>8.5</c:v>
                </c:pt>
                <c:pt idx="261">
                  <c:v>8.6999999999999993</c:v>
                </c:pt>
                <c:pt idx="262">
                  <c:v>8.4</c:v>
                </c:pt>
                <c:pt idx="263">
                  <c:v>6.4</c:v>
                </c:pt>
                <c:pt idx="264">
                  <c:v>0.5</c:v>
                </c:pt>
                <c:pt idx="265">
                  <c:v>3.2</c:v>
                </c:pt>
                <c:pt idx="266">
                  <c:v>7.2</c:v>
                </c:pt>
                <c:pt idx="267">
                  <c:v>6.4</c:v>
                </c:pt>
                <c:pt idx="268">
                  <c:v>6.7</c:v>
                </c:pt>
                <c:pt idx="269">
                  <c:v>7.2</c:v>
                </c:pt>
                <c:pt idx="270">
                  <c:v>8.9</c:v>
                </c:pt>
                <c:pt idx="271">
                  <c:v>7.9</c:v>
                </c:pt>
                <c:pt idx="272">
                  <c:v>12.1</c:v>
                </c:pt>
                <c:pt idx="273">
                  <c:v>11.3</c:v>
                </c:pt>
                <c:pt idx="274">
                  <c:v>19.8</c:v>
                </c:pt>
                <c:pt idx="275">
                  <c:v>16.5</c:v>
                </c:pt>
                <c:pt idx="276">
                  <c:v>9.5</c:v>
                </c:pt>
                <c:pt idx="277">
                  <c:v>9</c:v>
                </c:pt>
                <c:pt idx="278">
                  <c:v>4.7</c:v>
                </c:pt>
                <c:pt idx="279">
                  <c:v>3.3</c:v>
                </c:pt>
                <c:pt idx="280">
                  <c:v>11.1</c:v>
                </c:pt>
                <c:pt idx="281">
                  <c:v>13.6</c:v>
                </c:pt>
                <c:pt idx="282">
                  <c:v>16.2</c:v>
                </c:pt>
                <c:pt idx="283">
                  <c:v>18.100000000000001</c:v>
                </c:pt>
                <c:pt idx="284">
                  <c:v>12.5</c:v>
                </c:pt>
                <c:pt idx="285">
                  <c:v>11.9</c:v>
                </c:pt>
                <c:pt idx="286">
                  <c:v>16.7</c:v>
                </c:pt>
                <c:pt idx="287">
                  <c:v>14.9</c:v>
                </c:pt>
                <c:pt idx="288">
                  <c:v>12.5</c:v>
                </c:pt>
                <c:pt idx="289">
                  <c:v>8.6</c:v>
                </c:pt>
                <c:pt idx="290">
                  <c:v>7.2</c:v>
                </c:pt>
                <c:pt idx="291">
                  <c:v>7.9</c:v>
                </c:pt>
                <c:pt idx="292">
                  <c:v>11.3</c:v>
                </c:pt>
                <c:pt idx="293">
                  <c:v>16.3</c:v>
                </c:pt>
                <c:pt idx="294">
                  <c:v>8.9</c:v>
                </c:pt>
                <c:pt idx="295">
                  <c:v>8.4</c:v>
                </c:pt>
                <c:pt idx="296">
                  <c:v>7.9</c:v>
                </c:pt>
                <c:pt idx="297">
                  <c:v>8.5</c:v>
                </c:pt>
                <c:pt idx="298">
                  <c:v>11.6</c:v>
                </c:pt>
                <c:pt idx="299">
                  <c:v>11.4</c:v>
                </c:pt>
                <c:pt idx="300">
                  <c:v>12.1</c:v>
                </c:pt>
                <c:pt idx="301">
                  <c:v>13.3</c:v>
                </c:pt>
                <c:pt idx="302">
                  <c:v>12.2</c:v>
                </c:pt>
                <c:pt idx="303">
                  <c:v>14</c:v>
                </c:pt>
                <c:pt idx="304">
                  <c:v>13.2</c:v>
                </c:pt>
                <c:pt idx="305">
                  <c:v>13.1</c:v>
                </c:pt>
                <c:pt idx="306">
                  <c:v>10.199999999999999</c:v>
                </c:pt>
                <c:pt idx="307">
                  <c:v>13.4</c:v>
                </c:pt>
                <c:pt idx="308">
                  <c:v>7.7</c:v>
                </c:pt>
                <c:pt idx="309">
                  <c:v>6.4</c:v>
                </c:pt>
                <c:pt idx="310">
                  <c:v>12.4</c:v>
                </c:pt>
                <c:pt idx="311">
                  <c:v>11</c:v>
                </c:pt>
                <c:pt idx="312">
                  <c:v>10.5</c:v>
                </c:pt>
                <c:pt idx="313">
                  <c:v>10.7</c:v>
                </c:pt>
                <c:pt idx="314">
                  <c:v>9.6</c:v>
                </c:pt>
                <c:pt idx="315">
                  <c:v>6.4</c:v>
                </c:pt>
                <c:pt idx="316">
                  <c:v>9.8000000000000007</c:v>
                </c:pt>
                <c:pt idx="317">
                  <c:v>7.4</c:v>
                </c:pt>
                <c:pt idx="318">
                  <c:v>15.2</c:v>
                </c:pt>
                <c:pt idx="319">
                  <c:v>15.6</c:v>
                </c:pt>
                <c:pt idx="320">
                  <c:v>14.4</c:v>
                </c:pt>
                <c:pt idx="321">
                  <c:v>10.7</c:v>
                </c:pt>
                <c:pt idx="322">
                  <c:v>10.9</c:v>
                </c:pt>
                <c:pt idx="323">
                  <c:v>11.7</c:v>
                </c:pt>
                <c:pt idx="324">
                  <c:v>14</c:v>
                </c:pt>
                <c:pt idx="325">
                  <c:v>14.6</c:v>
                </c:pt>
                <c:pt idx="326">
                  <c:v>16.3</c:v>
                </c:pt>
                <c:pt idx="327">
                  <c:v>12.9</c:v>
                </c:pt>
                <c:pt idx="328">
                  <c:v>11.9</c:v>
                </c:pt>
                <c:pt idx="329">
                  <c:v>14.6</c:v>
                </c:pt>
                <c:pt idx="330">
                  <c:v>9.6999999999999993</c:v>
                </c:pt>
                <c:pt idx="331">
                  <c:v>8.8000000000000007</c:v>
                </c:pt>
                <c:pt idx="332">
                  <c:v>9.6</c:v>
                </c:pt>
                <c:pt idx="333">
                  <c:v>9.8000000000000007</c:v>
                </c:pt>
                <c:pt idx="334">
                  <c:v>5.7</c:v>
                </c:pt>
                <c:pt idx="335">
                  <c:v>3.5</c:v>
                </c:pt>
                <c:pt idx="336">
                  <c:v>4.5999999999999996</c:v>
                </c:pt>
                <c:pt idx="337">
                  <c:v>6.2</c:v>
                </c:pt>
                <c:pt idx="338">
                  <c:v>4.0999999999999996</c:v>
                </c:pt>
                <c:pt idx="339">
                  <c:v>4.2</c:v>
                </c:pt>
                <c:pt idx="340">
                  <c:v>9.3000000000000007</c:v>
                </c:pt>
                <c:pt idx="341">
                  <c:v>11.1</c:v>
                </c:pt>
                <c:pt idx="342">
                  <c:v>12.5</c:v>
                </c:pt>
                <c:pt idx="343">
                  <c:v>9.6999999999999993</c:v>
                </c:pt>
                <c:pt idx="344">
                  <c:v>10</c:v>
                </c:pt>
                <c:pt idx="345">
                  <c:v>12.4</c:v>
                </c:pt>
                <c:pt idx="346">
                  <c:v>8.1</c:v>
                </c:pt>
                <c:pt idx="347">
                  <c:v>5.6</c:v>
                </c:pt>
                <c:pt idx="348">
                  <c:v>12.6</c:v>
                </c:pt>
                <c:pt idx="349">
                  <c:v>9.1999999999999993</c:v>
                </c:pt>
                <c:pt idx="350">
                  <c:v>6.2</c:v>
                </c:pt>
                <c:pt idx="351">
                  <c:v>8</c:v>
                </c:pt>
                <c:pt idx="352">
                  <c:v>3.5</c:v>
                </c:pt>
                <c:pt idx="353">
                  <c:v>3.3</c:v>
                </c:pt>
                <c:pt idx="354">
                  <c:v>9</c:v>
                </c:pt>
                <c:pt idx="355">
                  <c:v>7</c:v>
                </c:pt>
                <c:pt idx="356">
                  <c:v>7</c:v>
                </c:pt>
                <c:pt idx="357">
                  <c:v>8.6</c:v>
                </c:pt>
                <c:pt idx="358">
                  <c:v>11.1</c:v>
                </c:pt>
                <c:pt idx="359">
                  <c:v>6.5</c:v>
                </c:pt>
                <c:pt idx="360">
                  <c:v>2.2999999999999998</c:v>
                </c:pt>
                <c:pt idx="361">
                  <c:v>1.1000000000000001</c:v>
                </c:pt>
                <c:pt idx="362">
                  <c:v>9.8000000000000007</c:v>
                </c:pt>
                <c:pt idx="363">
                  <c:v>5.2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KNMI!$N$3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KNMI!$N$4:$N$367</c:f>
              <c:numCache>
                <c:formatCode>General</c:formatCode>
                <c:ptCount val="364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KNMI!$O$2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KNMI!$O$4:$O$367</c:f>
              <c:numCache>
                <c:formatCode>General</c:formatCode>
                <c:ptCount val="3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KNMI!$P$2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40087</c:v>
                </c:pt>
                <c:pt idx="1">
                  <c:v>40088</c:v>
                </c:pt>
                <c:pt idx="2">
                  <c:v>40089</c:v>
                </c:pt>
                <c:pt idx="3">
                  <c:v>40090</c:v>
                </c:pt>
                <c:pt idx="4">
                  <c:v>40091</c:v>
                </c:pt>
                <c:pt idx="5">
                  <c:v>40092</c:v>
                </c:pt>
                <c:pt idx="6">
                  <c:v>40093</c:v>
                </c:pt>
                <c:pt idx="7">
                  <c:v>40094</c:v>
                </c:pt>
                <c:pt idx="8">
                  <c:v>40095</c:v>
                </c:pt>
                <c:pt idx="9">
                  <c:v>40096</c:v>
                </c:pt>
                <c:pt idx="10">
                  <c:v>40097</c:v>
                </c:pt>
                <c:pt idx="11">
                  <c:v>40098</c:v>
                </c:pt>
                <c:pt idx="12">
                  <c:v>40099</c:v>
                </c:pt>
                <c:pt idx="13">
                  <c:v>40100</c:v>
                </c:pt>
                <c:pt idx="14">
                  <c:v>40101</c:v>
                </c:pt>
                <c:pt idx="15">
                  <c:v>40102</c:v>
                </c:pt>
                <c:pt idx="16">
                  <c:v>40103</c:v>
                </c:pt>
                <c:pt idx="17">
                  <c:v>40104</c:v>
                </c:pt>
                <c:pt idx="18">
                  <c:v>40105</c:v>
                </c:pt>
                <c:pt idx="19">
                  <c:v>40106</c:v>
                </c:pt>
                <c:pt idx="20">
                  <c:v>40107</c:v>
                </c:pt>
                <c:pt idx="21">
                  <c:v>40108</c:v>
                </c:pt>
                <c:pt idx="22">
                  <c:v>40109</c:v>
                </c:pt>
                <c:pt idx="23">
                  <c:v>40110</c:v>
                </c:pt>
                <c:pt idx="24">
                  <c:v>40111</c:v>
                </c:pt>
                <c:pt idx="25">
                  <c:v>40112</c:v>
                </c:pt>
                <c:pt idx="26">
                  <c:v>40113</c:v>
                </c:pt>
                <c:pt idx="27">
                  <c:v>40114</c:v>
                </c:pt>
                <c:pt idx="28">
                  <c:v>40115</c:v>
                </c:pt>
                <c:pt idx="29">
                  <c:v>40116</c:v>
                </c:pt>
                <c:pt idx="30">
                  <c:v>40117</c:v>
                </c:pt>
                <c:pt idx="31">
                  <c:v>40118</c:v>
                </c:pt>
                <c:pt idx="32">
                  <c:v>40119</c:v>
                </c:pt>
                <c:pt idx="33">
                  <c:v>40120</c:v>
                </c:pt>
                <c:pt idx="34">
                  <c:v>40121</c:v>
                </c:pt>
                <c:pt idx="35">
                  <c:v>40122</c:v>
                </c:pt>
                <c:pt idx="36">
                  <c:v>40123</c:v>
                </c:pt>
                <c:pt idx="37">
                  <c:v>40124</c:v>
                </c:pt>
                <c:pt idx="38">
                  <c:v>40125</c:v>
                </c:pt>
                <c:pt idx="39">
                  <c:v>40126</c:v>
                </c:pt>
                <c:pt idx="40">
                  <c:v>40127</c:v>
                </c:pt>
                <c:pt idx="41">
                  <c:v>40128</c:v>
                </c:pt>
                <c:pt idx="42">
                  <c:v>40129</c:v>
                </c:pt>
                <c:pt idx="43">
                  <c:v>40130</c:v>
                </c:pt>
                <c:pt idx="44">
                  <c:v>40131</c:v>
                </c:pt>
                <c:pt idx="45">
                  <c:v>40132</c:v>
                </c:pt>
                <c:pt idx="46">
                  <c:v>40133</c:v>
                </c:pt>
                <c:pt idx="47">
                  <c:v>40134</c:v>
                </c:pt>
                <c:pt idx="48">
                  <c:v>40135</c:v>
                </c:pt>
                <c:pt idx="49">
                  <c:v>40136</c:v>
                </c:pt>
                <c:pt idx="50">
                  <c:v>40137</c:v>
                </c:pt>
                <c:pt idx="51">
                  <c:v>40138</c:v>
                </c:pt>
                <c:pt idx="52">
                  <c:v>40139</c:v>
                </c:pt>
                <c:pt idx="53">
                  <c:v>40140</c:v>
                </c:pt>
                <c:pt idx="54">
                  <c:v>40141</c:v>
                </c:pt>
                <c:pt idx="55">
                  <c:v>40142</c:v>
                </c:pt>
                <c:pt idx="56">
                  <c:v>40143</c:v>
                </c:pt>
                <c:pt idx="57">
                  <c:v>40144</c:v>
                </c:pt>
                <c:pt idx="58">
                  <c:v>40145</c:v>
                </c:pt>
                <c:pt idx="59">
                  <c:v>40146</c:v>
                </c:pt>
                <c:pt idx="60">
                  <c:v>40147</c:v>
                </c:pt>
                <c:pt idx="61">
                  <c:v>40148</c:v>
                </c:pt>
                <c:pt idx="62">
                  <c:v>40149</c:v>
                </c:pt>
                <c:pt idx="63">
                  <c:v>40150</c:v>
                </c:pt>
                <c:pt idx="64">
                  <c:v>40151</c:v>
                </c:pt>
                <c:pt idx="65">
                  <c:v>40152</c:v>
                </c:pt>
                <c:pt idx="66">
                  <c:v>40153</c:v>
                </c:pt>
                <c:pt idx="67">
                  <c:v>40154</c:v>
                </c:pt>
                <c:pt idx="68">
                  <c:v>40155</c:v>
                </c:pt>
                <c:pt idx="69">
                  <c:v>40156</c:v>
                </c:pt>
                <c:pt idx="70">
                  <c:v>40157</c:v>
                </c:pt>
                <c:pt idx="71">
                  <c:v>40158</c:v>
                </c:pt>
                <c:pt idx="72">
                  <c:v>40159</c:v>
                </c:pt>
                <c:pt idx="73">
                  <c:v>40160</c:v>
                </c:pt>
                <c:pt idx="74">
                  <c:v>40161</c:v>
                </c:pt>
                <c:pt idx="75">
                  <c:v>40162</c:v>
                </c:pt>
                <c:pt idx="76">
                  <c:v>40163</c:v>
                </c:pt>
                <c:pt idx="77">
                  <c:v>40164</c:v>
                </c:pt>
                <c:pt idx="78">
                  <c:v>40165</c:v>
                </c:pt>
                <c:pt idx="79">
                  <c:v>40166</c:v>
                </c:pt>
                <c:pt idx="80">
                  <c:v>40167</c:v>
                </c:pt>
                <c:pt idx="81">
                  <c:v>40168</c:v>
                </c:pt>
                <c:pt idx="82">
                  <c:v>40169</c:v>
                </c:pt>
                <c:pt idx="83">
                  <c:v>40170</c:v>
                </c:pt>
                <c:pt idx="84">
                  <c:v>40171</c:v>
                </c:pt>
                <c:pt idx="85">
                  <c:v>40172</c:v>
                </c:pt>
                <c:pt idx="86">
                  <c:v>40173</c:v>
                </c:pt>
                <c:pt idx="87">
                  <c:v>40174</c:v>
                </c:pt>
                <c:pt idx="88">
                  <c:v>40175</c:v>
                </c:pt>
                <c:pt idx="89">
                  <c:v>40176</c:v>
                </c:pt>
                <c:pt idx="90">
                  <c:v>40177</c:v>
                </c:pt>
                <c:pt idx="91">
                  <c:v>40178</c:v>
                </c:pt>
                <c:pt idx="92">
                  <c:v>40179</c:v>
                </c:pt>
                <c:pt idx="93">
                  <c:v>40180</c:v>
                </c:pt>
                <c:pt idx="94">
                  <c:v>40181</c:v>
                </c:pt>
                <c:pt idx="95">
                  <c:v>40182</c:v>
                </c:pt>
                <c:pt idx="96">
                  <c:v>40183</c:v>
                </c:pt>
                <c:pt idx="97">
                  <c:v>40184</c:v>
                </c:pt>
                <c:pt idx="98">
                  <c:v>40185</c:v>
                </c:pt>
                <c:pt idx="99">
                  <c:v>40186</c:v>
                </c:pt>
                <c:pt idx="100">
                  <c:v>40187</c:v>
                </c:pt>
                <c:pt idx="101">
                  <c:v>40188</c:v>
                </c:pt>
                <c:pt idx="102">
                  <c:v>40189</c:v>
                </c:pt>
                <c:pt idx="103">
                  <c:v>40190</c:v>
                </c:pt>
                <c:pt idx="104">
                  <c:v>40191</c:v>
                </c:pt>
                <c:pt idx="105">
                  <c:v>40192</c:v>
                </c:pt>
                <c:pt idx="106">
                  <c:v>40193</c:v>
                </c:pt>
                <c:pt idx="107">
                  <c:v>40194</c:v>
                </c:pt>
                <c:pt idx="108">
                  <c:v>40195</c:v>
                </c:pt>
                <c:pt idx="109">
                  <c:v>40196</c:v>
                </c:pt>
                <c:pt idx="110">
                  <c:v>40197</c:v>
                </c:pt>
                <c:pt idx="111">
                  <c:v>40198</c:v>
                </c:pt>
                <c:pt idx="112">
                  <c:v>40199</c:v>
                </c:pt>
                <c:pt idx="113">
                  <c:v>40200</c:v>
                </c:pt>
                <c:pt idx="114">
                  <c:v>40201</c:v>
                </c:pt>
                <c:pt idx="115">
                  <c:v>40202</c:v>
                </c:pt>
                <c:pt idx="116">
                  <c:v>40203</c:v>
                </c:pt>
                <c:pt idx="117">
                  <c:v>40204</c:v>
                </c:pt>
                <c:pt idx="118">
                  <c:v>40205</c:v>
                </c:pt>
                <c:pt idx="119">
                  <c:v>40206</c:v>
                </c:pt>
                <c:pt idx="120">
                  <c:v>40207</c:v>
                </c:pt>
                <c:pt idx="121">
                  <c:v>40208</c:v>
                </c:pt>
                <c:pt idx="122">
                  <c:v>40209</c:v>
                </c:pt>
                <c:pt idx="123">
                  <c:v>40210</c:v>
                </c:pt>
                <c:pt idx="124">
                  <c:v>40211</c:v>
                </c:pt>
                <c:pt idx="125">
                  <c:v>40212</c:v>
                </c:pt>
                <c:pt idx="126">
                  <c:v>40213</c:v>
                </c:pt>
                <c:pt idx="127">
                  <c:v>40214</c:v>
                </c:pt>
                <c:pt idx="128">
                  <c:v>40215</c:v>
                </c:pt>
                <c:pt idx="129">
                  <c:v>40216</c:v>
                </c:pt>
                <c:pt idx="130">
                  <c:v>40217</c:v>
                </c:pt>
                <c:pt idx="131">
                  <c:v>40218</c:v>
                </c:pt>
                <c:pt idx="132">
                  <c:v>40219</c:v>
                </c:pt>
                <c:pt idx="133">
                  <c:v>40220</c:v>
                </c:pt>
                <c:pt idx="134">
                  <c:v>40221</c:v>
                </c:pt>
                <c:pt idx="135">
                  <c:v>40222</c:v>
                </c:pt>
                <c:pt idx="136">
                  <c:v>40223</c:v>
                </c:pt>
                <c:pt idx="137">
                  <c:v>40224</c:v>
                </c:pt>
                <c:pt idx="138">
                  <c:v>40225</c:v>
                </c:pt>
                <c:pt idx="139">
                  <c:v>40226</c:v>
                </c:pt>
                <c:pt idx="140">
                  <c:v>40227</c:v>
                </c:pt>
                <c:pt idx="141">
                  <c:v>40228</c:v>
                </c:pt>
                <c:pt idx="142">
                  <c:v>40229</c:v>
                </c:pt>
                <c:pt idx="143">
                  <c:v>40230</c:v>
                </c:pt>
                <c:pt idx="144">
                  <c:v>40231</c:v>
                </c:pt>
                <c:pt idx="145">
                  <c:v>40232</c:v>
                </c:pt>
                <c:pt idx="146">
                  <c:v>40233</c:v>
                </c:pt>
                <c:pt idx="147">
                  <c:v>40234</c:v>
                </c:pt>
                <c:pt idx="148">
                  <c:v>40235</c:v>
                </c:pt>
                <c:pt idx="149">
                  <c:v>40236</c:v>
                </c:pt>
                <c:pt idx="150">
                  <c:v>40237</c:v>
                </c:pt>
                <c:pt idx="151">
                  <c:v>40238</c:v>
                </c:pt>
                <c:pt idx="152">
                  <c:v>40239</c:v>
                </c:pt>
                <c:pt idx="153">
                  <c:v>40240</c:v>
                </c:pt>
                <c:pt idx="154">
                  <c:v>40241</c:v>
                </c:pt>
                <c:pt idx="155">
                  <c:v>40242</c:v>
                </c:pt>
                <c:pt idx="156">
                  <c:v>40243</c:v>
                </c:pt>
                <c:pt idx="157">
                  <c:v>40244</c:v>
                </c:pt>
                <c:pt idx="158">
                  <c:v>40245</c:v>
                </c:pt>
                <c:pt idx="159">
                  <c:v>40246</c:v>
                </c:pt>
                <c:pt idx="160">
                  <c:v>40247</c:v>
                </c:pt>
                <c:pt idx="161">
                  <c:v>40248</c:v>
                </c:pt>
                <c:pt idx="162">
                  <c:v>40249</c:v>
                </c:pt>
                <c:pt idx="163">
                  <c:v>40250</c:v>
                </c:pt>
                <c:pt idx="164">
                  <c:v>40251</c:v>
                </c:pt>
                <c:pt idx="165">
                  <c:v>40252</c:v>
                </c:pt>
                <c:pt idx="166">
                  <c:v>40253</c:v>
                </c:pt>
                <c:pt idx="167">
                  <c:v>40254</c:v>
                </c:pt>
                <c:pt idx="168">
                  <c:v>40255</c:v>
                </c:pt>
                <c:pt idx="169">
                  <c:v>40256</c:v>
                </c:pt>
                <c:pt idx="170">
                  <c:v>40257</c:v>
                </c:pt>
                <c:pt idx="171">
                  <c:v>40258</c:v>
                </c:pt>
                <c:pt idx="172">
                  <c:v>40259</c:v>
                </c:pt>
                <c:pt idx="173">
                  <c:v>40260</c:v>
                </c:pt>
                <c:pt idx="174">
                  <c:v>40261</c:v>
                </c:pt>
                <c:pt idx="175">
                  <c:v>40262</c:v>
                </c:pt>
                <c:pt idx="176">
                  <c:v>40263</c:v>
                </c:pt>
                <c:pt idx="177">
                  <c:v>40264</c:v>
                </c:pt>
                <c:pt idx="178">
                  <c:v>40265</c:v>
                </c:pt>
                <c:pt idx="179">
                  <c:v>40266</c:v>
                </c:pt>
                <c:pt idx="180">
                  <c:v>40267</c:v>
                </c:pt>
                <c:pt idx="181">
                  <c:v>40268</c:v>
                </c:pt>
                <c:pt idx="182">
                  <c:v>40269</c:v>
                </c:pt>
                <c:pt idx="183">
                  <c:v>40270</c:v>
                </c:pt>
                <c:pt idx="184">
                  <c:v>40271</c:v>
                </c:pt>
                <c:pt idx="185">
                  <c:v>40272</c:v>
                </c:pt>
                <c:pt idx="186">
                  <c:v>40273</c:v>
                </c:pt>
                <c:pt idx="187">
                  <c:v>40274</c:v>
                </c:pt>
                <c:pt idx="188">
                  <c:v>40275</c:v>
                </c:pt>
                <c:pt idx="189">
                  <c:v>40276</c:v>
                </c:pt>
                <c:pt idx="190">
                  <c:v>40277</c:v>
                </c:pt>
                <c:pt idx="191">
                  <c:v>40278</c:v>
                </c:pt>
                <c:pt idx="192">
                  <c:v>40279</c:v>
                </c:pt>
                <c:pt idx="193">
                  <c:v>40280</c:v>
                </c:pt>
                <c:pt idx="194">
                  <c:v>40281</c:v>
                </c:pt>
                <c:pt idx="195">
                  <c:v>40282</c:v>
                </c:pt>
                <c:pt idx="196">
                  <c:v>40283</c:v>
                </c:pt>
                <c:pt idx="197">
                  <c:v>40284</c:v>
                </c:pt>
                <c:pt idx="198">
                  <c:v>40285</c:v>
                </c:pt>
                <c:pt idx="199">
                  <c:v>40286</c:v>
                </c:pt>
                <c:pt idx="200">
                  <c:v>40287</c:v>
                </c:pt>
                <c:pt idx="201">
                  <c:v>40288</c:v>
                </c:pt>
                <c:pt idx="202">
                  <c:v>40289</c:v>
                </c:pt>
                <c:pt idx="203">
                  <c:v>40290</c:v>
                </c:pt>
                <c:pt idx="204">
                  <c:v>40291</c:v>
                </c:pt>
                <c:pt idx="205">
                  <c:v>40292</c:v>
                </c:pt>
                <c:pt idx="206">
                  <c:v>40293</c:v>
                </c:pt>
                <c:pt idx="207">
                  <c:v>40294</c:v>
                </c:pt>
                <c:pt idx="208">
                  <c:v>40295</c:v>
                </c:pt>
                <c:pt idx="209">
                  <c:v>40296</c:v>
                </c:pt>
                <c:pt idx="210">
                  <c:v>40297</c:v>
                </c:pt>
                <c:pt idx="211">
                  <c:v>40298</c:v>
                </c:pt>
                <c:pt idx="212">
                  <c:v>40299</c:v>
                </c:pt>
                <c:pt idx="213">
                  <c:v>40300</c:v>
                </c:pt>
                <c:pt idx="214">
                  <c:v>40301</c:v>
                </c:pt>
                <c:pt idx="215">
                  <c:v>40302</c:v>
                </c:pt>
                <c:pt idx="216">
                  <c:v>40303</c:v>
                </c:pt>
                <c:pt idx="217">
                  <c:v>40304</c:v>
                </c:pt>
                <c:pt idx="218">
                  <c:v>40305</c:v>
                </c:pt>
                <c:pt idx="219">
                  <c:v>40306</c:v>
                </c:pt>
                <c:pt idx="220">
                  <c:v>40307</c:v>
                </c:pt>
                <c:pt idx="221">
                  <c:v>40308</c:v>
                </c:pt>
                <c:pt idx="222">
                  <c:v>40309</c:v>
                </c:pt>
                <c:pt idx="223">
                  <c:v>40310</c:v>
                </c:pt>
                <c:pt idx="224">
                  <c:v>40311</c:v>
                </c:pt>
                <c:pt idx="225">
                  <c:v>40312</c:v>
                </c:pt>
                <c:pt idx="226">
                  <c:v>40313</c:v>
                </c:pt>
                <c:pt idx="227">
                  <c:v>40314</c:v>
                </c:pt>
                <c:pt idx="228">
                  <c:v>40315</c:v>
                </c:pt>
                <c:pt idx="229">
                  <c:v>40316</c:v>
                </c:pt>
                <c:pt idx="230">
                  <c:v>40317</c:v>
                </c:pt>
                <c:pt idx="231">
                  <c:v>40318</c:v>
                </c:pt>
                <c:pt idx="232">
                  <c:v>40319</c:v>
                </c:pt>
                <c:pt idx="233">
                  <c:v>40320</c:v>
                </c:pt>
                <c:pt idx="234">
                  <c:v>40321</c:v>
                </c:pt>
                <c:pt idx="235">
                  <c:v>40322</c:v>
                </c:pt>
                <c:pt idx="236">
                  <c:v>40323</c:v>
                </c:pt>
                <c:pt idx="237">
                  <c:v>40324</c:v>
                </c:pt>
                <c:pt idx="238">
                  <c:v>40325</c:v>
                </c:pt>
                <c:pt idx="239">
                  <c:v>40326</c:v>
                </c:pt>
                <c:pt idx="240">
                  <c:v>40327</c:v>
                </c:pt>
                <c:pt idx="241">
                  <c:v>40328</c:v>
                </c:pt>
                <c:pt idx="242">
                  <c:v>40329</c:v>
                </c:pt>
                <c:pt idx="243">
                  <c:v>40330</c:v>
                </c:pt>
                <c:pt idx="244">
                  <c:v>40331</c:v>
                </c:pt>
                <c:pt idx="245">
                  <c:v>40332</c:v>
                </c:pt>
                <c:pt idx="246">
                  <c:v>40333</c:v>
                </c:pt>
                <c:pt idx="247">
                  <c:v>40334</c:v>
                </c:pt>
                <c:pt idx="248">
                  <c:v>40335</c:v>
                </c:pt>
                <c:pt idx="249">
                  <c:v>40336</c:v>
                </c:pt>
                <c:pt idx="250">
                  <c:v>40337</c:v>
                </c:pt>
                <c:pt idx="251">
                  <c:v>40338</c:v>
                </c:pt>
                <c:pt idx="252">
                  <c:v>40339</c:v>
                </c:pt>
                <c:pt idx="253">
                  <c:v>40340</c:v>
                </c:pt>
                <c:pt idx="254">
                  <c:v>40341</c:v>
                </c:pt>
                <c:pt idx="255">
                  <c:v>40342</c:v>
                </c:pt>
                <c:pt idx="256">
                  <c:v>40343</c:v>
                </c:pt>
                <c:pt idx="257">
                  <c:v>40344</c:v>
                </c:pt>
                <c:pt idx="258">
                  <c:v>40345</c:v>
                </c:pt>
                <c:pt idx="259">
                  <c:v>40346</c:v>
                </c:pt>
                <c:pt idx="260">
                  <c:v>40347</c:v>
                </c:pt>
                <c:pt idx="261">
                  <c:v>40348</c:v>
                </c:pt>
                <c:pt idx="262">
                  <c:v>40349</c:v>
                </c:pt>
                <c:pt idx="263">
                  <c:v>40350</c:v>
                </c:pt>
                <c:pt idx="264">
                  <c:v>40351</c:v>
                </c:pt>
                <c:pt idx="265">
                  <c:v>40352</c:v>
                </c:pt>
                <c:pt idx="266">
                  <c:v>40353</c:v>
                </c:pt>
                <c:pt idx="267">
                  <c:v>40354</c:v>
                </c:pt>
                <c:pt idx="268">
                  <c:v>40355</c:v>
                </c:pt>
                <c:pt idx="269">
                  <c:v>40356</c:v>
                </c:pt>
                <c:pt idx="270">
                  <c:v>40357</c:v>
                </c:pt>
                <c:pt idx="271">
                  <c:v>40358</c:v>
                </c:pt>
                <c:pt idx="272">
                  <c:v>40359</c:v>
                </c:pt>
                <c:pt idx="273">
                  <c:v>40360</c:v>
                </c:pt>
                <c:pt idx="274">
                  <c:v>40361</c:v>
                </c:pt>
                <c:pt idx="275">
                  <c:v>40362</c:v>
                </c:pt>
                <c:pt idx="276">
                  <c:v>40363</c:v>
                </c:pt>
                <c:pt idx="277">
                  <c:v>40364</c:v>
                </c:pt>
                <c:pt idx="278">
                  <c:v>40365</c:v>
                </c:pt>
                <c:pt idx="279">
                  <c:v>40366</c:v>
                </c:pt>
                <c:pt idx="280">
                  <c:v>40367</c:v>
                </c:pt>
                <c:pt idx="281">
                  <c:v>40368</c:v>
                </c:pt>
                <c:pt idx="282">
                  <c:v>40369</c:v>
                </c:pt>
                <c:pt idx="283">
                  <c:v>40370</c:v>
                </c:pt>
                <c:pt idx="284">
                  <c:v>40371</c:v>
                </c:pt>
                <c:pt idx="285">
                  <c:v>40372</c:v>
                </c:pt>
                <c:pt idx="286">
                  <c:v>40373</c:v>
                </c:pt>
                <c:pt idx="287">
                  <c:v>40374</c:v>
                </c:pt>
                <c:pt idx="288">
                  <c:v>40375</c:v>
                </c:pt>
                <c:pt idx="289">
                  <c:v>40376</c:v>
                </c:pt>
                <c:pt idx="290">
                  <c:v>40377</c:v>
                </c:pt>
                <c:pt idx="291">
                  <c:v>40378</c:v>
                </c:pt>
                <c:pt idx="292">
                  <c:v>40379</c:v>
                </c:pt>
                <c:pt idx="293">
                  <c:v>40380</c:v>
                </c:pt>
                <c:pt idx="294">
                  <c:v>40381</c:v>
                </c:pt>
                <c:pt idx="295">
                  <c:v>40382</c:v>
                </c:pt>
                <c:pt idx="296">
                  <c:v>40383</c:v>
                </c:pt>
                <c:pt idx="297">
                  <c:v>40384</c:v>
                </c:pt>
                <c:pt idx="298">
                  <c:v>40385</c:v>
                </c:pt>
                <c:pt idx="299">
                  <c:v>40386</c:v>
                </c:pt>
                <c:pt idx="300">
                  <c:v>40387</c:v>
                </c:pt>
                <c:pt idx="301">
                  <c:v>40388</c:v>
                </c:pt>
                <c:pt idx="302">
                  <c:v>40389</c:v>
                </c:pt>
                <c:pt idx="303">
                  <c:v>40390</c:v>
                </c:pt>
                <c:pt idx="304">
                  <c:v>40391</c:v>
                </c:pt>
                <c:pt idx="305">
                  <c:v>40392</c:v>
                </c:pt>
                <c:pt idx="306">
                  <c:v>40393</c:v>
                </c:pt>
                <c:pt idx="307">
                  <c:v>40394</c:v>
                </c:pt>
                <c:pt idx="308">
                  <c:v>40395</c:v>
                </c:pt>
                <c:pt idx="309">
                  <c:v>40396</c:v>
                </c:pt>
                <c:pt idx="310">
                  <c:v>40397</c:v>
                </c:pt>
                <c:pt idx="311">
                  <c:v>40398</c:v>
                </c:pt>
                <c:pt idx="312">
                  <c:v>40399</c:v>
                </c:pt>
                <c:pt idx="313">
                  <c:v>40400</c:v>
                </c:pt>
                <c:pt idx="314">
                  <c:v>40401</c:v>
                </c:pt>
                <c:pt idx="315">
                  <c:v>40402</c:v>
                </c:pt>
                <c:pt idx="316">
                  <c:v>40403</c:v>
                </c:pt>
                <c:pt idx="317">
                  <c:v>40404</c:v>
                </c:pt>
                <c:pt idx="318">
                  <c:v>40405</c:v>
                </c:pt>
                <c:pt idx="319">
                  <c:v>40406</c:v>
                </c:pt>
                <c:pt idx="320">
                  <c:v>40407</c:v>
                </c:pt>
                <c:pt idx="321">
                  <c:v>40408</c:v>
                </c:pt>
                <c:pt idx="322">
                  <c:v>40409</c:v>
                </c:pt>
                <c:pt idx="323">
                  <c:v>40410</c:v>
                </c:pt>
                <c:pt idx="324">
                  <c:v>40411</c:v>
                </c:pt>
                <c:pt idx="325">
                  <c:v>40412</c:v>
                </c:pt>
                <c:pt idx="326">
                  <c:v>40413</c:v>
                </c:pt>
                <c:pt idx="327">
                  <c:v>40414</c:v>
                </c:pt>
                <c:pt idx="328">
                  <c:v>40415</c:v>
                </c:pt>
                <c:pt idx="329">
                  <c:v>40416</c:v>
                </c:pt>
                <c:pt idx="330">
                  <c:v>40417</c:v>
                </c:pt>
                <c:pt idx="331">
                  <c:v>40418</c:v>
                </c:pt>
                <c:pt idx="332">
                  <c:v>40419</c:v>
                </c:pt>
                <c:pt idx="333">
                  <c:v>40420</c:v>
                </c:pt>
                <c:pt idx="334">
                  <c:v>40421</c:v>
                </c:pt>
                <c:pt idx="335">
                  <c:v>40422</c:v>
                </c:pt>
                <c:pt idx="336">
                  <c:v>40423</c:v>
                </c:pt>
                <c:pt idx="337">
                  <c:v>40424</c:v>
                </c:pt>
                <c:pt idx="338">
                  <c:v>40425</c:v>
                </c:pt>
                <c:pt idx="339">
                  <c:v>40426</c:v>
                </c:pt>
                <c:pt idx="340">
                  <c:v>40427</c:v>
                </c:pt>
                <c:pt idx="341">
                  <c:v>40428</c:v>
                </c:pt>
                <c:pt idx="342">
                  <c:v>40429</c:v>
                </c:pt>
                <c:pt idx="343">
                  <c:v>40430</c:v>
                </c:pt>
                <c:pt idx="344">
                  <c:v>40431</c:v>
                </c:pt>
                <c:pt idx="345">
                  <c:v>40432</c:v>
                </c:pt>
                <c:pt idx="346">
                  <c:v>40433</c:v>
                </c:pt>
                <c:pt idx="347">
                  <c:v>40434</c:v>
                </c:pt>
                <c:pt idx="348">
                  <c:v>40435</c:v>
                </c:pt>
                <c:pt idx="349">
                  <c:v>40436</c:v>
                </c:pt>
                <c:pt idx="350">
                  <c:v>40437</c:v>
                </c:pt>
                <c:pt idx="351">
                  <c:v>40438</c:v>
                </c:pt>
                <c:pt idx="352">
                  <c:v>40439</c:v>
                </c:pt>
                <c:pt idx="353">
                  <c:v>40440</c:v>
                </c:pt>
                <c:pt idx="354">
                  <c:v>40441</c:v>
                </c:pt>
                <c:pt idx="355">
                  <c:v>40442</c:v>
                </c:pt>
                <c:pt idx="356">
                  <c:v>40443</c:v>
                </c:pt>
                <c:pt idx="357">
                  <c:v>40444</c:v>
                </c:pt>
                <c:pt idx="358">
                  <c:v>40445</c:v>
                </c:pt>
                <c:pt idx="359">
                  <c:v>40446</c:v>
                </c:pt>
                <c:pt idx="360">
                  <c:v>40447</c:v>
                </c:pt>
                <c:pt idx="361">
                  <c:v>40448</c:v>
                </c:pt>
                <c:pt idx="362">
                  <c:v>40449</c:v>
                </c:pt>
                <c:pt idx="363">
                  <c:v>40450</c:v>
                </c:pt>
              </c:numCache>
            </c:numRef>
          </c:cat>
          <c:val>
            <c:numRef>
              <c:f>KNMI!$P$4:$P$367</c:f>
              <c:numCache>
                <c:formatCode>General</c:formatCode>
                <c:ptCount val="364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-100</c:v>
                </c:pt>
                <c:pt idx="103">
                  <c:v>-100</c:v>
                </c:pt>
                <c:pt idx="104">
                  <c:v>-100</c:v>
                </c:pt>
                <c:pt idx="105">
                  <c:v>-100</c:v>
                </c:pt>
                <c:pt idx="106">
                  <c:v>-100</c:v>
                </c:pt>
                <c:pt idx="107">
                  <c:v>-100</c:v>
                </c:pt>
                <c:pt idx="108">
                  <c:v>-100</c:v>
                </c:pt>
                <c:pt idx="109">
                  <c:v>-100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-100</c:v>
                </c:pt>
                <c:pt idx="121">
                  <c:v>-100</c:v>
                </c:pt>
                <c:pt idx="122">
                  <c:v>-100</c:v>
                </c:pt>
                <c:pt idx="123">
                  <c:v>-100</c:v>
                </c:pt>
                <c:pt idx="124">
                  <c:v>-100</c:v>
                </c:pt>
                <c:pt idx="125">
                  <c:v>-100</c:v>
                </c:pt>
                <c:pt idx="126">
                  <c:v>-100</c:v>
                </c:pt>
                <c:pt idx="127">
                  <c:v>-100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-100</c:v>
                </c:pt>
                <c:pt idx="145">
                  <c:v>-100</c:v>
                </c:pt>
                <c:pt idx="146">
                  <c:v>-100</c:v>
                </c:pt>
                <c:pt idx="147">
                  <c:v>-100</c:v>
                </c:pt>
                <c:pt idx="148">
                  <c:v>-100</c:v>
                </c:pt>
                <c:pt idx="149">
                  <c:v>-100</c:v>
                </c:pt>
                <c:pt idx="150">
                  <c:v>-100</c:v>
                </c:pt>
                <c:pt idx="151">
                  <c:v>-100</c:v>
                </c:pt>
                <c:pt idx="152">
                  <c:v>-100</c:v>
                </c:pt>
                <c:pt idx="153">
                  <c:v>-100</c:v>
                </c:pt>
                <c:pt idx="154">
                  <c:v>-100</c:v>
                </c:pt>
                <c:pt idx="155">
                  <c:v>-100</c:v>
                </c:pt>
                <c:pt idx="156">
                  <c:v>-100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19728"/>
        <c:axId val="469929920"/>
      </c:lineChart>
      <c:catAx>
        <c:axId val="469924432"/>
        <c:scaling>
          <c:orientation val="minMax"/>
        </c:scaling>
        <c:delete val="0"/>
        <c:axPos val="b"/>
        <c:numFmt formatCode="d\-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129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69921296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>
                    <a:solidFill>
                      <a:srgbClr val="FFFF00"/>
                    </a:solidFill>
                  </a:rPr>
                  <a:t>zonuren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76497175141242935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4432"/>
        <c:crosses val="autoZero"/>
        <c:crossBetween val="between"/>
        <c:majorUnit val="5"/>
        <c:minorUnit val="1"/>
      </c:valAx>
      <c:catAx>
        <c:axId val="46991972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469929920"/>
        <c:crosses val="autoZero"/>
        <c:auto val="0"/>
        <c:lblAlgn val="ctr"/>
        <c:lblOffset val="100"/>
        <c:noMultiLvlLbl val="0"/>
      </c:catAx>
      <c:valAx>
        <c:axId val="469929920"/>
        <c:scaling>
          <c:orientation val="minMax"/>
          <c:max val="40"/>
          <c:min val="-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9728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2010 Alle waarnemingen</a:t>
            </a:r>
          </a:p>
        </c:rich>
      </c:tx>
      <c:layout>
        <c:manualLayout>
          <c:xMode val="edge"/>
          <c:yMode val="edge"/>
          <c:x val="5.3774492056684511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data!$C$10:$BB$10</c:f>
              <c:numCache>
                <c:formatCode>General</c:formatCode>
                <c:ptCount val="52"/>
                <c:pt idx="2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15</c:v>
                </c:pt>
                <c:pt idx="31">
                  <c:v>16</c:v>
                </c:pt>
                <c:pt idx="32">
                  <c:v>0</c:v>
                </c:pt>
                <c:pt idx="33">
                  <c:v>8</c:v>
                </c:pt>
                <c:pt idx="34">
                  <c:v>0</c:v>
                </c:pt>
                <c:pt idx="36">
                  <c:v>12</c:v>
                </c:pt>
                <c:pt idx="37">
                  <c:v>1</c:v>
                </c:pt>
                <c:pt idx="39">
                  <c:v>5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3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data!$C$11:$BB$11</c:f>
              <c:numCache>
                <c:formatCode>General</c:formatCode>
                <c:ptCount val="52"/>
                <c:pt idx="2">
                  <c:v>0</c:v>
                </c:pt>
                <c:pt idx="3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6"/>
          <c:order val="2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data!$C$12:$BB$12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</c:ser>
        <c:ser>
          <c:idx val="7"/>
          <c:order val="3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data!$C$13:$BB$13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6">
                  <c:v>2</c:v>
                </c:pt>
                <c:pt idx="37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8"/>
          <c:order val="4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data!$C$14:$BB$14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9"/>
          <c:order val="5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data!$C$15:$BB$15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6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6">
                  <c:v>1</c:v>
                </c:pt>
                <c:pt idx="37">
                  <c:v>1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6</c:v>
                </c:pt>
                <c:pt idx="43">
                  <c:v>16</c:v>
                </c:pt>
                <c:pt idx="44">
                  <c:v>3</c:v>
                </c:pt>
                <c:pt idx="45">
                  <c:v>25</c:v>
                </c:pt>
                <c:pt idx="46">
                  <c:v>14</c:v>
                </c:pt>
                <c:pt idx="47">
                  <c:v>26</c:v>
                </c:pt>
                <c:pt idx="48">
                  <c:v>14</c:v>
                </c:pt>
                <c:pt idx="49">
                  <c:v>19</c:v>
                </c:pt>
                <c:pt idx="50">
                  <c:v>0</c:v>
                </c:pt>
                <c:pt idx="51">
                  <c:v>5</c:v>
                </c:pt>
              </c:numCache>
            </c:numRef>
          </c:val>
        </c:ser>
        <c:ser>
          <c:idx val="10"/>
          <c:order val="6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data!$C$16:$BB$16</c:f>
              <c:numCache>
                <c:formatCode>General</c:formatCode>
                <c:ptCount val="52"/>
                <c:pt idx="2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6">
                  <c:v>1</c:v>
                </c:pt>
                <c:pt idx="37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16</c:v>
                </c:pt>
                <c:pt idx="47">
                  <c:v>4</c:v>
                </c:pt>
                <c:pt idx="48">
                  <c:v>10</c:v>
                </c:pt>
                <c:pt idx="49">
                  <c:v>24</c:v>
                </c:pt>
                <c:pt idx="50">
                  <c:v>0</c:v>
                </c:pt>
                <c:pt idx="51">
                  <c:v>15</c:v>
                </c:pt>
              </c:numCache>
            </c:numRef>
          </c:val>
        </c:ser>
        <c:ser>
          <c:idx val="11"/>
          <c:order val="7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data!$C$17:$BB$17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2"/>
          <c:order val="8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data!$C$18:$BB$18</c:f>
              <c:numCache>
                <c:formatCode>General</c:formatCode>
                <c:ptCount val="52"/>
                <c:pt idx="2">
                  <c:v>4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15</c:v>
                </c:pt>
                <c:pt idx="30">
                  <c:v>3</c:v>
                </c:pt>
                <c:pt idx="31">
                  <c:v>8</c:v>
                </c:pt>
                <c:pt idx="32">
                  <c:v>2</c:v>
                </c:pt>
                <c:pt idx="33">
                  <c:v>5</c:v>
                </c:pt>
                <c:pt idx="34">
                  <c:v>0</c:v>
                </c:pt>
                <c:pt idx="36">
                  <c:v>5</c:v>
                </c:pt>
                <c:pt idx="37">
                  <c:v>1</c:v>
                </c:pt>
                <c:pt idx="39">
                  <c:v>2</c:v>
                </c:pt>
                <c:pt idx="40">
                  <c:v>4</c:v>
                </c:pt>
                <c:pt idx="41">
                  <c:v>4</c:v>
                </c:pt>
                <c:pt idx="42">
                  <c:v>7</c:v>
                </c:pt>
                <c:pt idx="43">
                  <c:v>10</c:v>
                </c:pt>
                <c:pt idx="44">
                  <c:v>6</c:v>
                </c:pt>
                <c:pt idx="45">
                  <c:v>10</c:v>
                </c:pt>
                <c:pt idx="46">
                  <c:v>6</c:v>
                </c:pt>
                <c:pt idx="47">
                  <c:v>2</c:v>
                </c:pt>
                <c:pt idx="48">
                  <c:v>7</c:v>
                </c:pt>
                <c:pt idx="49">
                  <c:v>6</c:v>
                </c:pt>
                <c:pt idx="50">
                  <c:v>0</c:v>
                </c:pt>
                <c:pt idx="51">
                  <c:v>4</c:v>
                </c:pt>
              </c:numCache>
            </c:numRef>
          </c:val>
        </c:ser>
        <c:ser>
          <c:idx val="13"/>
          <c:order val="9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data!$C$19:$BB$19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4"/>
          <c:order val="10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data!$C$20:$BB$20</c:f>
              <c:numCache>
                <c:formatCode>General</c:formatCode>
                <c:ptCount val="52"/>
                <c:pt idx="2">
                  <c:v>3</c:v>
                </c:pt>
                <c:pt idx="3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4</c:v>
                </c:pt>
                <c:pt idx="27">
                  <c:v>0</c:v>
                </c:pt>
                <c:pt idx="28">
                  <c:v>13</c:v>
                </c:pt>
                <c:pt idx="29">
                  <c:v>17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7</c:v>
                </c:pt>
                <c:pt idx="34">
                  <c:v>0</c:v>
                </c:pt>
                <c:pt idx="36">
                  <c:v>4</c:v>
                </c:pt>
                <c:pt idx="37">
                  <c:v>3</c:v>
                </c:pt>
                <c:pt idx="39">
                  <c:v>12</c:v>
                </c:pt>
                <c:pt idx="40">
                  <c:v>8</c:v>
                </c:pt>
                <c:pt idx="41">
                  <c:v>7</c:v>
                </c:pt>
                <c:pt idx="42">
                  <c:v>12</c:v>
                </c:pt>
                <c:pt idx="43">
                  <c:v>8</c:v>
                </c:pt>
                <c:pt idx="44">
                  <c:v>4</c:v>
                </c:pt>
                <c:pt idx="45">
                  <c:v>10</c:v>
                </c:pt>
                <c:pt idx="46">
                  <c:v>5</c:v>
                </c:pt>
                <c:pt idx="47">
                  <c:v>5</c:v>
                </c:pt>
                <c:pt idx="48">
                  <c:v>2</c:v>
                </c:pt>
                <c:pt idx="49">
                  <c:v>2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ser>
          <c:idx val="15"/>
          <c:order val="11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data!$C$21:$BB$21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2</c:v>
                </c:pt>
                <c:pt idx="37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6"/>
          <c:order val="12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data!$C$22:$BB$22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2</c:v>
                </c:pt>
                <c:pt idx="29">
                  <c:v>6</c:v>
                </c:pt>
                <c:pt idx="30">
                  <c:v>4</c:v>
                </c:pt>
                <c:pt idx="31">
                  <c:v>3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2</c:v>
                </c:pt>
                <c:pt idx="37">
                  <c:v>2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ser>
          <c:idx val="17"/>
          <c:order val="13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data!$C$23:$BB$23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6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4</c:v>
                </c:pt>
                <c:pt idx="37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9</c:v>
                </c:pt>
                <c:pt idx="42">
                  <c:v>7</c:v>
                </c:pt>
                <c:pt idx="43">
                  <c:v>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8"/>
          <c:order val="14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data!$C$24:$BB$24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9"/>
          <c:order val="15"/>
          <c:tx>
            <c:strRef>
              <c:f>data!$A$25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data!$C$25:$BB$25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0"/>
          <c:order val="16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data!$C$26:$BB$26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</c:v>
                </c:pt>
                <c:pt idx="44">
                  <c:v>1</c:v>
                </c:pt>
                <c:pt idx="45">
                  <c:v>0</c:v>
                </c:pt>
                <c:pt idx="46">
                  <c:v>5</c:v>
                </c:pt>
                <c:pt idx="47">
                  <c:v>2</c:v>
                </c:pt>
                <c:pt idx="48">
                  <c:v>2</c:v>
                </c:pt>
                <c:pt idx="49">
                  <c:v>8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</c:ser>
        <c:ser>
          <c:idx val="21"/>
          <c:order val="17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data!$C$27:$BB$27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2"/>
          <c:order val="18"/>
          <c:tx>
            <c:strRef>
              <c:f>data!$A$28</c:f>
              <c:strCache>
                <c:ptCount val="1"/>
                <c:pt idx="0">
                  <c:v>Koninginnenpage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data!$C$28:$BB$28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3"/>
          <c:order val="19"/>
          <c:tx>
            <c:strRef>
              <c:f>data!$A$29</c:f>
              <c:strCache>
                <c:ptCount val="1"/>
                <c:pt idx="0">
                  <c:v>Icarusblauwtje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data!$C$29:$BB$29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4"/>
          <c:order val="20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data!$C$30:$BB$30</c:f>
              <c:numCache>
                <c:formatCode>General</c:formatCode>
                <c:ptCount val="52"/>
                <c:pt idx="2">
                  <c:v>1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5"/>
          <c:order val="21"/>
          <c:tx>
            <c:strRef>
              <c:f>data!$A$31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data!$C$31:$BB$31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6"/>
          <c:order val="22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data!$C$32:$BB$32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7"/>
          <c:order val="23"/>
          <c:tx>
            <c:strRef>
              <c:f>data!$A$33</c:f>
              <c:strCache>
                <c:ptCount val="1"/>
                <c:pt idx="0">
                  <c:v>Hooibeestje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data!$C$33:$BB$33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8"/>
          <c:order val="24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data!$C$34:$BB$34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9"/>
          <c:order val="25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data!$C$35:$BB$35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0"/>
          <c:order val="26"/>
          <c:tx>
            <c:strRef>
              <c:f>data!$A$36</c:f>
              <c:strCache>
                <c:ptCount val="1"/>
                <c:pt idx="0">
                  <c:v>Kolibrievlinder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data!$C$36:$BB$36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0"/>
          <c:order val="27"/>
          <c:tx>
            <c:strRef>
              <c:f>data!$A$37</c:f>
              <c:strCache>
                <c:ptCount val="1"/>
                <c:pt idx="0">
                  <c:v>Sint-Jansvlinder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data!$C$37:$BB$37</c:f>
              <c:numCache>
                <c:formatCode>General</c:formatCode>
                <c:ptCount val="52"/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20904"/>
        <c:axId val="469931880"/>
      </c:barChart>
      <c:catAx>
        <c:axId val="469920904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18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1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0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068424512"/>
          <c:y val="2.0338905828089615E-2"/>
          <c:w val="0.15718715204020861"/>
          <c:h val="0.88305075756551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2010 Aantal soorten</a:t>
            </a:r>
          </a:p>
        </c:rich>
      </c:tx>
      <c:layout>
        <c:manualLayout>
          <c:xMode val="edge"/>
          <c:yMode val="edge"/>
          <c:x val="5.5842816862228459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9378482717108737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40282</c:v>
                </c:pt>
                <c:pt idx="3">
                  <c:v>40286</c:v>
                </c:pt>
                <c:pt idx="5">
                  <c:v>40292</c:v>
                </c:pt>
                <c:pt idx="6">
                  <c:v>40295</c:v>
                </c:pt>
                <c:pt idx="7">
                  <c:v>40297</c:v>
                </c:pt>
                <c:pt idx="10">
                  <c:v>40313</c:v>
                </c:pt>
                <c:pt idx="11">
                  <c:v>40314</c:v>
                </c:pt>
                <c:pt idx="12">
                  <c:v>40317</c:v>
                </c:pt>
                <c:pt idx="13">
                  <c:v>40319</c:v>
                </c:pt>
                <c:pt idx="14">
                  <c:v>40323</c:v>
                </c:pt>
                <c:pt idx="15">
                  <c:v>40326</c:v>
                </c:pt>
                <c:pt idx="16">
                  <c:v>40331</c:v>
                </c:pt>
                <c:pt idx="17">
                  <c:v>40333</c:v>
                </c:pt>
                <c:pt idx="18">
                  <c:v>40340</c:v>
                </c:pt>
                <c:pt idx="19">
                  <c:v>40371</c:v>
                </c:pt>
                <c:pt idx="20">
                  <c:v>40344</c:v>
                </c:pt>
                <c:pt idx="21">
                  <c:v>40378</c:v>
                </c:pt>
                <c:pt idx="22">
                  <c:v>40355</c:v>
                </c:pt>
                <c:pt idx="23">
                  <c:v>40356</c:v>
                </c:pt>
                <c:pt idx="24">
                  <c:v>40358</c:v>
                </c:pt>
                <c:pt idx="25">
                  <c:v>40363</c:v>
                </c:pt>
                <c:pt idx="26">
                  <c:v>40369</c:v>
                </c:pt>
                <c:pt idx="27">
                  <c:v>40370</c:v>
                </c:pt>
                <c:pt idx="28">
                  <c:v>40372</c:v>
                </c:pt>
                <c:pt idx="29">
                  <c:v>40377</c:v>
                </c:pt>
                <c:pt idx="30">
                  <c:v>40379</c:v>
                </c:pt>
                <c:pt idx="31">
                  <c:v>40379</c:v>
                </c:pt>
                <c:pt idx="32">
                  <c:v>40389</c:v>
                </c:pt>
                <c:pt idx="33">
                  <c:v>40391</c:v>
                </c:pt>
                <c:pt idx="34">
                  <c:v>40395</c:v>
                </c:pt>
                <c:pt idx="36">
                  <c:v>40399</c:v>
                </c:pt>
                <c:pt idx="37">
                  <c:v>40400</c:v>
                </c:pt>
                <c:pt idx="39">
                  <c:v>40410</c:v>
                </c:pt>
                <c:pt idx="40">
                  <c:v>40414</c:v>
                </c:pt>
                <c:pt idx="41">
                  <c:v>39688</c:v>
                </c:pt>
                <c:pt idx="42">
                  <c:v>40421</c:v>
                </c:pt>
                <c:pt idx="43">
                  <c:v>40425</c:v>
                </c:pt>
                <c:pt idx="44">
                  <c:v>40427</c:v>
                </c:pt>
                <c:pt idx="45">
                  <c:v>40431</c:v>
                </c:pt>
                <c:pt idx="46">
                  <c:v>40436</c:v>
                </c:pt>
                <c:pt idx="47">
                  <c:v>40437</c:v>
                </c:pt>
                <c:pt idx="48">
                  <c:v>40442</c:v>
                </c:pt>
                <c:pt idx="49">
                  <c:v>40443</c:v>
                </c:pt>
                <c:pt idx="50">
                  <c:v>40449</c:v>
                </c:pt>
                <c:pt idx="51">
                  <c:v>40450</c:v>
                </c:pt>
              </c:numCache>
            </c:numRef>
          </c:cat>
          <c:val>
            <c:numRef>
              <c:f>data!$C$41:$BB$41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8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9</c:v>
                </c:pt>
                <c:pt idx="26">
                  <c:v>8</c:v>
                </c:pt>
                <c:pt idx="27">
                  <c:v>4</c:v>
                </c:pt>
                <c:pt idx="28">
                  <c:v>10</c:v>
                </c:pt>
                <c:pt idx="29">
                  <c:v>14</c:v>
                </c:pt>
                <c:pt idx="30">
                  <c:v>9</c:v>
                </c:pt>
                <c:pt idx="31">
                  <c:v>13</c:v>
                </c:pt>
                <c:pt idx="32">
                  <c:v>7</c:v>
                </c:pt>
                <c:pt idx="33">
                  <c:v>12</c:v>
                </c:pt>
                <c:pt idx="34">
                  <c:v>1</c:v>
                </c:pt>
                <c:pt idx="35">
                  <c:v>0</c:v>
                </c:pt>
                <c:pt idx="36">
                  <c:v>13</c:v>
                </c:pt>
                <c:pt idx="37">
                  <c:v>8</c:v>
                </c:pt>
                <c:pt idx="38">
                  <c:v>0</c:v>
                </c:pt>
                <c:pt idx="39">
                  <c:v>9</c:v>
                </c:pt>
                <c:pt idx="40">
                  <c:v>8</c:v>
                </c:pt>
                <c:pt idx="41">
                  <c:v>8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8</c:v>
                </c:pt>
                <c:pt idx="49">
                  <c:v>7</c:v>
                </c:pt>
                <c:pt idx="50">
                  <c:v>0</c:v>
                </c:pt>
                <c:pt idx="5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20120"/>
        <c:axId val="469929136"/>
      </c:barChart>
      <c:catAx>
        <c:axId val="469920120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913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2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0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2010</a:t>
            </a:r>
          </a:p>
        </c:rich>
      </c:tx>
      <c:layout>
        <c:manualLayout>
          <c:xMode val="edge"/>
          <c:yMode val="edge"/>
          <c:x val="0.3671147422280775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8955532574973"/>
          <c:y val="0.12033898305084746"/>
          <c:w val="0.81695966907962769"/>
          <c:h val="0.86271186440677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data!$A$10:$A$37</c:f>
              <c:strCache>
                <c:ptCount val="28"/>
                <c:pt idx="0">
                  <c:v>Citroenvlinder</c:v>
                </c:pt>
                <c:pt idx="1">
                  <c:v>Oranjetipje</c:v>
                </c:pt>
                <c:pt idx="2">
                  <c:v>Bont zandoogje</c:v>
                </c:pt>
                <c:pt idx="3">
                  <c:v>Oranje zandoogje</c:v>
                </c:pt>
                <c:pt idx="4">
                  <c:v>Bruin zandoogje</c:v>
                </c:pt>
                <c:pt idx="5">
                  <c:v>Atalanta</c:v>
                </c:pt>
                <c:pt idx="6">
                  <c:v>Dagpauwoog</c:v>
                </c:pt>
                <c:pt idx="7">
                  <c:v>Distelvlinder</c:v>
                </c:pt>
                <c:pt idx="8">
                  <c:v>Gehakkelde aurelia</c:v>
                </c:pt>
                <c:pt idx="9">
                  <c:v>Landkaartje</c:v>
                </c:pt>
                <c:pt idx="10">
                  <c:v>Klein koolwitje</c:v>
                </c:pt>
                <c:pt idx="11">
                  <c:v>Klein geaderd witje</c:v>
                </c:pt>
                <c:pt idx="12">
                  <c:v>Groot koolwitje</c:v>
                </c:pt>
                <c:pt idx="13">
                  <c:v>Witje onbekend</c:v>
                </c:pt>
                <c:pt idx="14">
                  <c:v>Groot dikkopje</c:v>
                </c:pt>
                <c:pt idx="15">
                  <c:v>Zwartsprietdikkopje</c:v>
                </c:pt>
                <c:pt idx="16">
                  <c:v>Kleine vuurvlinder</c:v>
                </c:pt>
                <c:pt idx="17">
                  <c:v>Kleine vos</c:v>
                </c:pt>
                <c:pt idx="18">
                  <c:v>Koninginnenpage</c:v>
                </c:pt>
                <c:pt idx="19">
                  <c:v>Icarusblauwtje</c:v>
                </c:pt>
                <c:pt idx="20">
                  <c:v>Boomblauwtje</c:v>
                </c:pt>
                <c:pt idx="21">
                  <c:v>Kleine parelmoervlinder</c:v>
                </c:pt>
                <c:pt idx="22">
                  <c:v>Eikenpage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data!$B$10:$B$37</c:f>
              <c:numCache>
                <c:formatCode>General</c:formatCode>
                <c:ptCount val="28"/>
                <c:pt idx="0">
                  <c:v>96</c:v>
                </c:pt>
                <c:pt idx="1">
                  <c:v>39</c:v>
                </c:pt>
                <c:pt idx="2">
                  <c:v>19</c:v>
                </c:pt>
                <c:pt idx="3">
                  <c:v>22</c:v>
                </c:pt>
                <c:pt idx="4">
                  <c:v>9</c:v>
                </c:pt>
                <c:pt idx="5">
                  <c:v>152</c:v>
                </c:pt>
                <c:pt idx="6">
                  <c:v>101</c:v>
                </c:pt>
                <c:pt idx="7">
                  <c:v>4</c:v>
                </c:pt>
                <c:pt idx="8">
                  <c:v>128</c:v>
                </c:pt>
                <c:pt idx="9">
                  <c:v>15</c:v>
                </c:pt>
                <c:pt idx="10">
                  <c:v>169</c:v>
                </c:pt>
                <c:pt idx="11">
                  <c:v>31</c:v>
                </c:pt>
                <c:pt idx="12">
                  <c:v>35</c:v>
                </c:pt>
                <c:pt idx="13">
                  <c:v>49</c:v>
                </c:pt>
                <c:pt idx="14">
                  <c:v>36</c:v>
                </c:pt>
                <c:pt idx="15">
                  <c:v>2</c:v>
                </c:pt>
                <c:pt idx="16">
                  <c:v>36</c:v>
                </c:pt>
                <c:pt idx="17">
                  <c:v>1</c:v>
                </c:pt>
                <c:pt idx="18">
                  <c:v>3</c:v>
                </c:pt>
                <c:pt idx="19">
                  <c:v>10</c:v>
                </c:pt>
                <c:pt idx="20">
                  <c:v>14</c:v>
                </c:pt>
                <c:pt idx="21">
                  <c:v>5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20512"/>
        <c:axId val="469930312"/>
      </c:barChart>
      <c:catAx>
        <c:axId val="469920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0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3031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0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2010</a:t>
            </a:r>
          </a:p>
        </c:rich>
      </c:tx>
      <c:layout>
        <c:manualLayout>
          <c:xMode val="edge"/>
          <c:yMode val="edge"/>
          <c:x val="0.3671147422280775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8955532574973"/>
          <c:y val="0.12033898305084746"/>
          <c:w val="0.81695966907962769"/>
          <c:h val="0.86271186440677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Klein koolwitje</c:v>
                </c:pt>
                <c:pt idx="1">
                  <c:v>Atalanta</c:v>
                </c:pt>
                <c:pt idx="2">
                  <c:v>Gehakkelde aurelia</c:v>
                </c:pt>
                <c:pt idx="3">
                  <c:v>Dagpauwoog</c:v>
                </c:pt>
                <c:pt idx="4">
                  <c:v>Citroenvlinder</c:v>
                </c:pt>
                <c:pt idx="5">
                  <c:v>Witje onbekend</c:v>
                </c:pt>
                <c:pt idx="6">
                  <c:v>Oranjetipje</c:v>
                </c:pt>
                <c:pt idx="7">
                  <c:v>Groot dikkopje</c:v>
                </c:pt>
                <c:pt idx="8">
                  <c:v>Kleine vuurvlinder</c:v>
                </c:pt>
                <c:pt idx="9">
                  <c:v>Groot koolwitje</c:v>
                </c:pt>
                <c:pt idx="10">
                  <c:v>Klein geaderd witje</c:v>
                </c:pt>
                <c:pt idx="11">
                  <c:v>Oranje zandoogje</c:v>
                </c:pt>
                <c:pt idx="12">
                  <c:v>Bont zandoogje</c:v>
                </c:pt>
                <c:pt idx="13">
                  <c:v>Landkaartje</c:v>
                </c:pt>
                <c:pt idx="14">
                  <c:v>Boomblauwtje</c:v>
                </c:pt>
                <c:pt idx="15">
                  <c:v>Icarusblauwtje</c:v>
                </c:pt>
                <c:pt idx="16">
                  <c:v>Bruin zandoogje</c:v>
                </c:pt>
                <c:pt idx="17">
                  <c:v>Sint-Jacobsvlinder</c:v>
                </c:pt>
                <c:pt idx="18">
                  <c:v>Kleine parelmoervlinder</c:v>
                </c:pt>
                <c:pt idx="19">
                  <c:v>Eikenpage</c:v>
                </c:pt>
                <c:pt idx="20">
                  <c:v>Distelvlinder</c:v>
                </c:pt>
                <c:pt idx="21">
                  <c:v>Koninginnenpage</c:v>
                </c:pt>
                <c:pt idx="22">
                  <c:v>Gamma-uil</c:v>
                </c:pt>
                <c:pt idx="23">
                  <c:v>Zwartsprietdikkopje</c:v>
                </c:pt>
                <c:pt idx="24">
                  <c:v>Kleine vos</c:v>
                </c:pt>
                <c:pt idx="25">
                  <c:v>Hooibeestje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data!$BQ$10:$BQ$37</c:f>
              <c:numCache>
                <c:formatCode>General</c:formatCode>
                <c:ptCount val="28"/>
                <c:pt idx="0">
                  <c:v>169</c:v>
                </c:pt>
                <c:pt idx="1">
                  <c:v>152</c:v>
                </c:pt>
                <c:pt idx="2">
                  <c:v>128</c:v>
                </c:pt>
                <c:pt idx="3">
                  <c:v>101</c:v>
                </c:pt>
                <c:pt idx="4">
                  <c:v>96</c:v>
                </c:pt>
                <c:pt idx="5">
                  <c:v>49</c:v>
                </c:pt>
                <c:pt idx="6">
                  <c:v>39</c:v>
                </c:pt>
                <c:pt idx="7">
                  <c:v>36</c:v>
                </c:pt>
                <c:pt idx="8">
                  <c:v>36</c:v>
                </c:pt>
                <c:pt idx="9">
                  <c:v>35</c:v>
                </c:pt>
                <c:pt idx="10">
                  <c:v>31</c:v>
                </c:pt>
                <c:pt idx="11">
                  <c:v>22</c:v>
                </c:pt>
                <c:pt idx="12">
                  <c:v>19</c:v>
                </c:pt>
                <c:pt idx="13">
                  <c:v>15</c:v>
                </c:pt>
                <c:pt idx="14">
                  <c:v>14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31488"/>
        <c:axId val="469923648"/>
      </c:barChart>
      <c:catAx>
        <c:axId val="469931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2364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1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0" r:id="rId1"/>
  <headerFooter alignWithMargins="0">
    <oddHeader>&amp;A</oddHeader>
    <oddFooter>Page &amp;P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2</xdr:col>
      <xdr:colOff>19050</xdr:colOff>
      <xdr:row>23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2</xdr:col>
      <xdr:colOff>19050</xdr:colOff>
      <xdr:row>38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200024</xdr:rowOff>
    </xdr:from>
    <xdr:to>
      <xdr:col>2</xdr:col>
      <xdr:colOff>19050</xdr:colOff>
      <xdr:row>53</xdr:row>
      <xdr:rowOff>161924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0.61243</cdr:y>
    </cdr:from>
    <cdr:to>
      <cdr:x>0.05568</cdr:x>
      <cdr:y>0.67684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441700"/>
          <a:ext cx="512885" cy="3619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0.49466</cdr:x>
      <cdr:y>0.84294</cdr:y>
    </cdr:from>
    <cdr:to>
      <cdr:x>0.93209</cdr:x>
      <cdr:y>0.84633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4556125" y="4737085"/>
          <a:ext cx="4029025" cy="190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0.67046</cdr:x>
      <cdr:y>0.79718</cdr:y>
    </cdr:from>
    <cdr:to>
      <cdr:x>0.75939</cdr:x>
      <cdr:y>0.84294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6175362" y="4479925"/>
          <a:ext cx="819105" cy="25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telperiode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1.0857E-7</cdr:x>
      <cdr:y>0.63559</cdr:y>
    </cdr:from>
    <cdr:to>
      <cdr:x>0.04667</cdr:x>
      <cdr:y>0.71356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" y="3571875"/>
          <a:ext cx="429816" cy="4381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0.49673</cdr:x>
      <cdr:y>0.84463</cdr:y>
    </cdr:from>
    <cdr:to>
      <cdr:x>0.93416</cdr:x>
      <cdr:y>0.84802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4575175" y="4746610"/>
          <a:ext cx="4029025" cy="190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0.67253</cdr:x>
      <cdr:y>0.79887</cdr:y>
    </cdr:from>
    <cdr:to>
      <cdr:x>0.76146</cdr:x>
      <cdr:y>0.84463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6194412" y="4489450"/>
          <a:ext cx="819105" cy="25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telperiode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6"/>
  <sheetViews>
    <sheetView tabSelected="1" workbookViewId="0">
      <selection activeCell="B1" sqref="B1"/>
    </sheetView>
  </sheetViews>
  <sheetFormatPr defaultRowHeight="12.75" x14ac:dyDescent="0.2"/>
  <cols>
    <col min="1" max="1" width="33.5703125" style="29" customWidth="1"/>
    <col min="2" max="2" width="25.7109375" customWidth="1"/>
  </cols>
  <sheetData>
    <row r="1" spans="1:3" ht="18" x14ac:dyDescent="0.25">
      <c r="A1" s="34" t="s">
        <v>56</v>
      </c>
      <c r="B1" s="35">
        <v>2010</v>
      </c>
    </row>
    <row r="2" spans="1:3" ht="15.75" x14ac:dyDescent="0.25">
      <c r="A2" s="67" t="s">
        <v>57</v>
      </c>
      <c r="B2" s="68">
        <f>data!B2</f>
        <v>44</v>
      </c>
    </row>
    <row r="3" spans="1:3" ht="15.75" x14ac:dyDescent="0.25">
      <c r="A3" s="67" t="s">
        <v>58</v>
      </c>
      <c r="B3" s="68">
        <f>data!B39</f>
        <v>990</v>
      </c>
    </row>
    <row r="4" spans="1:3" ht="15.75" x14ac:dyDescent="0.25">
      <c r="A4" s="67" t="s">
        <v>59</v>
      </c>
      <c r="B4" s="68">
        <f>data!B41</f>
        <v>25</v>
      </c>
    </row>
    <row r="5" spans="1:3" ht="15.75" x14ac:dyDescent="0.25">
      <c r="A5" s="67" t="s">
        <v>60</v>
      </c>
      <c r="B5" s="68" t="str">
        <f>data!BP10</f>
        <v>Klein koolwitje</v>
      </c>
    </row>
    <row r="6" spans="1:3" ht="15.75" x14ac:dyDescent="0.25">
      <c r="A6" s="66"/>
      <c r="B6" s="68" t="str">
        <f>data!BP11</f>
        <v>Atalanta</v>
      </c>
    </row>
    <row r="7" spans="1:3" ht="15.75" x14ac:dyDescent="0.25">
      <c r="A7" s="66"/>
      <c r="B7" s="68" t="str">
        <f>data!BP12</f>
        <v>Gehakkelde aurelia</v>
      </c>
    </row>
    <row r="8" spans="1:3" ht="16.5" thickBot="1" x14ac:dyDescent="0.3">
      <c r="A8" s="71" t="s">
        <v>91</v>
      </c>
      <c r="B8" s="68"/>
    </row>
    <row r="9" spans="1:3" ht="15.75" x14ac:dyDescent="0.25">
      <c r="A9" s="72" t="s">
        <v>61</v>
      </c>
      <c r="B9" s="73"/>
    </row>
    <row r="10" spans="1:3" ht="18" x14ac:dyDescent="0.25">
      <c r="A10" s="66" t="s">
        <v>92</v>
      </c>
      <c r="B10" s="69">
        <f>KNMI!F467</f>
        <v>14.975409836065571</v>
      </c>
      <c r="C10" s="39"/>
    </row>
    <row r="11" spans="1:3" ht="18" x14ac:dyDescent="0.25">
      <c r="A11" s="66" t="s">
        <v>90</v>
      </c>
      <c r="B11" s="70">
        <f>KNMI!J463</f>
        <v>1249.0999999999995</v>
      </c>
      <c r="C11" s="39"/>
    </row>
    <row r="12" spans="1:3" ht="18" x14ac:dyDescent="0.25">
      <c r="A12" s="66" t="s">
        <v>93</v>
      </c>
      <c r="B12" s="70">
        <f>KNMI!K463</f>
        <v>367.99999999999994</v>
      </c>
      <c r="C12" s="39"/>
    </row>
    <row r="13" spans="1:3" ht="18" x14ac:dyDescent="0.25">
      <c r="A13" s="66" t="s">
        <v>94</v>
      </c>
      <c r="B13" s="69">
        <f>KNMI!I467</f>
        <v>3.3071038251366129</v>
      </c>
      <c r="C13" s="39"/>
    </row>
    <row r="14" spans="1:3" ht="18" x14ac:dyDescent="0.25">
      <c r="A14" s="66" t="s">
        <v>101</v>
      </c>
      <c r="B14" s="70">
        <f>KNMI!L463</f>
        <v>80</v>
      </c>
      <c r="C14" s="39"/>
    </row>
    <row r="15" spans="1:3" ht="18.75" x14ac:dyDescent="0.3">
      <c r="A15" s="66" t="s">
        <v>63</v>
      </c>
      <c r="B15" s="36"/>
      <c r="C15" s="40"/>
    </row>
    <row r="16" spans="1:3" x14ac:dyDescent="0.2">
      <c r="A16" s="37"/>
      <c r="B16" s="41"/>
    </row>
    <row r="17" spans="1:3" x14ac:dyDescent="0.2">
      <c r="A17" s="37"/>
      <c r="B17" s="41"/>
    </row>
    <row r="18" spans="1:3" x14ac:dyDescent="0.2">
      <c r="A18" s="37"/>
      <c r="B18" s="41"/>
    </row>
    <row r="19" spans="1:3" x14ac:dyDescent="0.2">
      <c r="A19" s="37"/>
      <c r="B19" s="41"/>
    </row>
    <row r="20" spans="1:3" x14ac:dyDescent="0.2">
      <c r="A20" s="37"/>
      <c r="B20" s="41"/>
    </row>
    <row r="21" spans="1:3" x14ac:dyDescent="0.2">
      <c r="A21" s="37"/>
      <c r="B21" s="41"/>
    </row>
    <row r="22" spans="1:3" x14ac:dyDescent="0.2">
      <c r="A22" s="37"/>
      <c r="B22" s="41"/>
    </row>
    <row r="23" spans="1:3" x14ac:dyDescent="0.2">
      <c r="A23" s="37"/>
      <c r="B23" s="41"/>
    </row>
    <row r="24" spans="1:3" ht="13.5" thickBot="1" x14ac:dyDescent="0.25">
      <c r="A24" s="37"/>
      <c r="B24" s="41"/>
    </row>
    <row r="25" spans="1:3" ht="15.75" x14ac:dyDescent="0.25">
      <c r="A25" s="72" t="s">
        <v>97</v>
      </c>
      <c r="B25" s="73"/>
    </row>
    <row r="26" spans="1:3" ht="18" x14ac:dyDescent="0.25">
      <c r="A26" s="66" t="s">
        <v>92</v>
      </c>
      <c r="B26" s="69">
        <f>KNMI!F468</f>
        <v>10.038356164383561</v>
      </c>
      <c r="C26" s="39"/>
    </row>
    <row r="27" spans="1:3" ht="18" x14ac:dyDescent="0.25">
      <c r="A27" s="66" t="s">
        <v>90</v>
      </c>
      <c r="B27" s="70">
        <f>KNMI!J464</f>
        <v>1755.0999999999992</v>
      </c>
      <c r="C27" s="39"/>
    </row>
    <row r="28" spans="1:3" ht="18" x14ac:dyDescent="0.25">
      <c r="A28" s="66" t="s">
        <v>93</v>
      </c>
      <c r="B28" s="70">
        <f>KNMI!K464</f>
        <v>838.10000000000014</v>
      </c>
      <c r="C28" s="39"/>
    </row>
    <row r="29" spans="1:3" ht="18" x14ac:dyDescent="0.25">
      <c r="A29" s="66" t="s">
        <v>94</v>
      </c>
      <c r="B29" s="69">
        <f>KNMI!I468</f>
        <v>3.6717808219178045</v>
      </c>
      <c r="C29" s="39"/>
    </row>
    <row r="30" spans="1:3" ht="15" x14ac:dyDescent="0.2">
      <c r="A30" s="66" t="s">
        <v>63</v>
      </c>
      <c r="B30" s="41"/>
    </row>
    <row r="31" spans="1:3" x14ac:dyDescent="0.2">
      <c r="A31" s="37"/>
      <c r="B31" s="41"/>
    </row>
    <row r="32" spans="1:3" x14ac:dyDescent="0.2">
      <c r="A32" s="37"/>
      <c r="B32" s="41"/>
    </row>
    <row r="33" spans="1:21" x14ac:dyDescent="0.2">
      <c r="A33" s="37"/>
      <c r="B33" s="41"/>
      <c r="R33" s="42"/>
      <c r="S33" s="42"/>
      <c r="T33" s="42"/>
      <c r="U33" s="42"/>
    </row>
    <row r="34" spans="1:21" x14ac:dyDescent="0.2">
      <c r="A34" s="37"/>
      <c r="B34" s="41"/>
      <c r="R34" s="42"/>
      <c r="S34" s="42"/>
      <c r="T34" s="42"/>
      <c r="U34" s="42"/>
    </row>
    <row r="35" spans="1:21" x14ac:dyDescent="0.2">
      <c r="A35" s="37"/>
      <c r="B35" s="41"/>
    </row>
    <row r="36" spans="1:21" x14ac:dyDescent="0.2">
      <c r="A36" s="37"/>
      <c r="B36" s="41"/>
      <c r="R36" s="42"/>
      <c r="S36" s="42"/>
      <c r="T36" s="42"/>
      <c r="U36" s="42"/>
    </row>
    <row r="37" spans="1:21" x14ac:dyDescent="0.2">
      <c r="A37" s="37"/>
      <c r="B37" s="41"/>
      <c r="R37" s="42"/>
      <c r="S37" s="42"/>
      <c r="T37" s="42"/>
      <c r="U37" s="42"/>
    </row>
    <row r="38" spans="1:21" x14ac:dyDescent="0.2">
      <c r="A38" s="37"/>
      <c r="B38" s="41"/>
    </row>
    <row r="39" spans="1:21" ht="13.5" thickBot="1" x14ac:dyDescent="0.25">
      <c r="A39" s="37"/>
      <c r="B39" s="41"/>
    </row>
    <row r="40" spans="1:21" ht="15.75" x14ac:dyDescent="0.25">
      <c r="A40" s="72" t="s">
        <v>95</v>
      </c>
      <c r="B40" s="73"/>
    </row>
    <row r="41" spans="1:21" ht="15.75" x14ac:dyDescent="0.25">
      <c r="A41" s="66" t="s">
        <v>92</v>
      </c>
      <c r="B41" s="69">
        <f>KNMI!F466</f>
        <v>9.4115068493150762</v>
      </c>
    </row>
    <row r="42" spans="1:21" ht="15.75" x14ac:dyDescent="0.25">
      <c r="A42" s="66" t="s">
        <v>90</v>
      </c>
      <c r="B42" s="70">
        <f>KNMI!J462</f>
        <v>1724.1000000000001</v>
      </c>
    </row>
    <row r="43" spans="1:21" ht="15.75" x14ac:dyDescent="0.25">
      <c r="A43" s="66" t="s">
        <v>93</v>
      </c>
      <c r="B43" s="70">
        <f>KNMI!K462</f>
        <v>755.70000000000027</v>
      </c>
    </row>
    <row r="44" spans="1:21" ht="15.75" x14ac:dyDescent="0.25">
      <c r="A44" s="66" t="s">
        <v>94</v>
      </c>
      <c r="B44" s="69">
        <f>KNMI!I466</f>
        <v>3.5416438356164366</v>
      </c>
    </row>
    <row r="45" spans="1:21" ht="15" x14ac:dyDescent="0.2">
      <c r="A45" s="66" t="s">
        <v>63</v>
      </c>
      <c r="B45" s="41"/>
    </row>
    <row r="46" spans="1:21" x14ac:dyDescent="0.2">
      <c r="A46" s="37"/>
      <c r="B46" s="41"/>
    </row>
    <row r="47" spans="1:21" x14ac:dyDescent="0.2">
      <c r="A47" s="37"/>
      <c r="B47" s="41"/>
    </row>
    <row r="48" spans="1:21" x14ac:dyDescent="0.2">
      <c r="A48" s="37"/>
      <c r="B48" s="41"/>
    </row>
    <row r="49" spans="1:2" x14ac:dyDescent="0.2">
      <c r="A49" s="37"/>
      <c r="B49" s="41"/>
    </row>
    <row r="50" spans="1:2" x14ac:dyDescent="0.2">
      <c r="A50" s="37"/>
      <c r="B50" s="41"/>
    </row>
    <row r="51" spans="1:2" x14ac:dyDescent="0.2">
      <c r="A51" s="37"/>
      <c r="B51" s="41"/>
    </row>
    <row r="52" spans="1:2" x14ac:dyDescent="0.2">
      <c r="A52" s="37"/>
      <c r="B52" s="41"/>
    </row>
    <row r="53" spans="1:2" x14ac:dyDescent="0.2">
      <c r="A53" s="37"/>
      <c r="B53" s="41"/>
    </row>
    <row r="54" spans="1:2" x14ac:dyDescent="0.2">
      <c r="A54" s="37"/>
      <c r="B54" s="41"/>
    </row>
    <row r="60" spans="1:2" x14ac:dyDescent="0.2">
      <c r="A60" s="88" t="s">
        <v>106</v>
      </c>
      <c r="B60" s="42">
        <f>-B61</f>
        <v>-1.0770503369313078</v>
      </c>
    </row>
    <row r="61" spans="1:2" x14ac:dyDescent="0.2">
      <c r="A61"/>
      <c r="B61" s="42">
        <f>-KNMI!S467</f>
        <v>1.0770503369313078</v>
      </c>
    </row>
    <row r="62" spans="1:2" x14ac:dyDescent="0.2">
      <c r="A62"/>
      <c r="B62" s="42">
        <f>-B63</f>
        <v>0.19660842651221599</v>
      </c>
    </row>
    <row r="63" spans="1:2" x14ac:dyDescent="0.2">
      <c r="A63"/>
      <c r="B63" s="42">
        <f>-KNMI!T467</f>
        <v>-0.19660842651221599</v>
      </c>
    </row>
    <row r="64" spans="1:2" x14ac:dyDescent="0.2">
      <c r="A64"/>
    </row>
    <row r="65" spans="1:2" x14ac:dyDescent="0.2">
      <c r="A65" s="88" t="s">
        <v>107</v>
      </c>
      <c r="B65" s="42">
        <f>-B66</f>
        <v>-0.84244799111960311</v>
      </c>
    </row>
    <row r="66" spans="1:2" x14ac:dyDescent="0.2">
      <c r="A66"/>
      <c r="B66" s="42">
        <f>-KNMI!S468</f>
        <v>0.84244799111960311</v>
      </c>
    </row>
    <row r="67" spans="1:2" x14ac:dyDescent="0.2">
      <c r="A67"/>
      <c r="B67" s="42">
        <f>-B68</f>
        <v>-0.61143604169463373</v>
      </c>
    </row>
    <row r="68" spans="1:2" x14ac:dyDescent="0.2">
      <c r="A68"/>
      <c r="B68" s="42">
        <f>-KNMI!T468</f>
        <v>0.61143604169463373</v>
      </c>
    </row>
    <row r="69" spans="1:2" x14ac:dyDescent="0.2">
      <c r="A69"/>
    </row>
    <row r="70" spans="1:2" x14ac:dyDescent="0.2">
      <c r="A70" s="88" t="s">
        <v>108</v>
      </c>
      <c r="B70" s="42">
        <f>-B71</f>
        <v>-0.68385464791874939</v>
      </c>
    </row>
    <row r="71" spans="1:2" x14ac:dyDescent="0.2">
      <c r="B71" s="42">
        <f>-KNMI!S466</f>
        <v>0.68385464791874939</v>
      </c>
    </row>
    <row r="72" spans="1:2" x14ac:dyDescent="0.2">
      <c r="B72" s="42">
        <f>-B73</f>
        <v>-0.22768057837686878</v>
      </c>
    </row>
    <row r="73" spans="1:2" x14ac:dyDescent="0.2">
      <c r="B73" s="42">
        <f>-KNMI!T466</f>
        <v>0.22768057837686878</v>
      </c>
    </row>
    <row r="76" spans="1:2" x14ac:dyDescent="0.2">
      <c r="B76" s="91">
        <f>KNMI!M464</f>
        <v>0.67441860465116277</v>
      </c>
    </row>
    <row r="376" spans="15:15" x14ac:dyDescent="0.2">
      <c r="O376" t="e">
        <f>-E376*AVERAGE(O96:O278)</f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2.75" x14ac:dyDescent="0.2"/>
  <cols>
    <col min="1" max="1" width="23.140625" bestFit="1" customWidth="1"/>
    <col min="2" max="2" width="9.42578125" customWidth="1"/>
    <col min="3" max="56" width="7.42578125" customWidth="1"/>
    <col min="57" max="57" width="9.42578125" customWidth="1"/>
    <col min="58" max="58" width="23.140625" bestFit="1" customWidth="1"/>
    <col min="59" max="67" width="9.42578125" customWidth="1"/>
    <col min="68" max="68" width="20.28515625" bestFit="1" customWidth="1"/>
    <col min="69" max="120" width="9.42578125" customWidth="1"/>
  </cols>
  <sheetData>
    <row r="1" spans="1:120" x14ac:dyDescent="0.2">
      <c r="A1" s="33" t="s">
        <v>54</v>
      </c>
      <c r="B1" s="24" t="s">
        <v>44</v>
      </c>
      <c r="BG1" s="23" t="s">
        <v>51</v>
      </c>
      <c r="BI1" s="23" t="s">
        <v>53</v>
      </c>
    </row>
    <row r="2" spans="1:120" ht="15" x14ac:dyDescent="0.2">
      <c r="A2" s="23" t="s">
        <v>0</v>
      </c>
      <c r="B2" s="25">
        <f>COUNTIF(C3:BB3,"&gt;0")</f>
        <v>44</v>
      </c>
      <c r="C2">
        <v>14</v>
      </c>
      <c r="D2">
        <v>14</v>
      </c>
      <c r="E2">
        <v>15</v>
      </c>
      <c r="F2">
        <v>15</v>
      </c>
      <c r="G2">
        <v>16</v>
      </c>
      <c r="H2">
        <v>16</v>
      </c>
      <c r="I2">
        <v>17</v>
      </c>
      <c r="J2">
        <v>17</v>
      </c>
      <c r="K2">
        <v>19</v>
      </c>
      <c r="L2">
        <v>18</v>
      </c>
      <c r="M2">
        <v>19</v>
      </c>
      <c r="N2">
        <v>19</v>
      </c>
      <c r="O2">
        <v>20</v>
      </c>
      <c r="P2">
        <v>20</v>
      </c>
      <c r="Q2">
        <v>21</v>
      </c>
      <c r="R2">
        <v>21</v>
      </c>
      <c r="S2">
        <v>22</v>
      </c>
      <c r="T2">
        <v>22</v>
      </c>
      <c r="U2">
        <v>23</v>
      </c>
      <c r="V2">
        <v>23</v>
      </c>
      <c r="W2">
        <v>24</v>
      </c>
      <c r="X2">
        <v>24</v>
      </c>
      <c r="Y2">
        <v>25</v>
      </c>
      <c r="Z2">
        <v>25</v>
      </c>
      <c r="AA2">
        <v>26</v>
      </c>
      <c r="AB2">
        <v>26</v>
      </c>
      <c r="AC2">
        <v>27</v>
      </c>
      <c r="AD2">
        <v>27</v>
      </c>
      <c r="AE2">
        <v>28</v>
      </c>
      <c r="AF2">
        <v>28</v>
      </c>
      <c r="AG2">
        <v>29</v>
      </c>
      <c r="AH2">
        <v>29</v>
      </c>
      <c r="AI2">
        <v>30</v>
      </c>
      <c r="AJ2">
        <v>30</v>
      </c>
      <c r="AK2">
        <v>31</v>
      </c>
      <c r="AL2">
        <v>31</v>
      </c>
      <c r="AM2">
        <v>32</v>
      </c>
      <c r="AN2">
        <v>32</v>
      </c>
      <c r="AO2">
        <v>33</v>
      </c>
      <c r="AP2">
        <v>33</v>
      </c>
      <c r="AQ2">
        <v>34</v>
      </c>
      <c r="AR2">
        <v>34</v>
      </c>
      <c r="AS2">
        <v>35</v>
      </c>
      <c r="AT2">
        <v>35</v>
      </c>
      <c r="AU2">
        <v>36</v>
      </c>
      <c r="AV2">
        <v>36</v>
      </c>
      <c r="AW2">
        <v>37</v>
      </c>
      <c r="AX2">
        <v>37</v>
      </c>
      <c r="AY2">
        <v>38</v>
      </c>
      <c r="AZ2">
        <v>38</v>
      </c>
      <c r="BA2">
        <v>39</v>
      </c>
      <c r="BB2">
        <v>39</v>
      </c>
      <c r="BD2" s="83" t="s">
        <v>47</v>
      </c>
      <c r="BI2" s="23" t="s">
        <v>52</v>
      </c>
      <c r="BJ2" s="23" t="s">
        <v>51</v>
      </c>
    </row>
    <row r="3" spans="1:120" ht="15" x14ac:dyDescent="0.2">
      <c r="A3" s="23" t="s">
        <v>2</v>
      </c>
      <c r="B3" s="25"/>
      <c r="C3" s="22"/>
      <c r="D3" s="22"/>
      <c r="E3" s="22">
        <v>0.60416666666666663</v>
      </c>
      <c r="F3" s="22">
        <v>0.60416666666666663</v>
      </c>
      <c r="G3" s="22"/>
      <c r="H3" s="22">
        <v>0.625</v>
      </c>
      <c r="I3" s="22">
        <v>0.52083333333333337</v>
      </c>
      <c r="J3" s="22">
        <v>0.44097222222222227</v>
      </c>
      <c r="K3" s="22"/>
      <c r="L3" s="22"/>
      <c r="M3" s="22">
        <v>0.625</v>
      </c>
      <c r="N3" s="22">
        <v>0.60416666666666663</v>
      </c>
      <c r="O3" s="22">
        <v>0.52777777777777779</v>
      </c>
      <c r="P3" s="22">
        <v>0.53125</v>
      </c>
      <c r="Q3" s="22">
        <v>0.50694444444444442</v>
      </c>
      <c r="R3" s="22">
        <v>0.55208333333333337</v>
      </c>
      <c r="S3" s="22">
        <v>0.58333333333333337</v>
      </c>
      <c r="T3" s="22">
        <v>0.54861111111111105</v>
      </c>
      <c r="U3" s="22">
        <v>0.59375</v>
      </c>
      <c r="V3" s="22">
        <v>0.58333333333333337</v>
      </c>
      <c r="W3" s="22">
        <v>0.50694444444444442</v>
      </c>
      <c r="X3" s="22">
        <v>0.625</v>
      </c>
      <c r="Y3" s="22">
        <v>0.58333333333333337</v>
      </c>
      <c r="Z3" s="22">
        <v>0.42708333333333331</v>
      </c>
      <c r="AA3" s="22">
        <v>0.47916666666666669</v>
      </c>
      <c r="AB3" s="22">
        <v>0.59375</v>
      </c>
      <c r="AC3" s="22">
        <v>0.60416666666666663</v>
      </c>
      <c r="AD3" s="22">
        <v>0.43055555555555558</v>
      </c>
      <c r="AE3" s="22">
        <v>0.44444444444444442</v>
      </c>
      <c r="AF3" s="95">
        <v>0.5</v>
      </c>
      <c r="AG3" s="22">
        <v>0.48958333333333331</v>
      </c>
      <c r="AH3" s="22">
        <v>0.54861111111111105</v>
      </c>
      <c r="AI3" s="22">
        <v>0.43402777777777773</v>
      </c>
      <c r="AJ3" s="22">
        <v>0.57291666666666663</v>
      </c>
      <c r="AK3" s="22">
        <v>0.69791666666666663</v>
      </c>
      <c r="AL3" s="22"/>
      <c r="AM3" s="22">
        <v>0.61458333333333337</v>
      </c>
      <c r="AN3" s="22">
        <v>0.51388888888888895</v>
      </c>
      <c r="AO3" s="22"/>
      <c r="AP3" s="22">
        <v>0.54861111111111105</v>
      </c>
      <c r="AQ3" s="22">
        <v>0.60763888888888895</v>
      </c>
      <c r="AR3" s="22">
        <v>0.59375</v>
      </c>
      <c r="AS3" s="22">
        <v>0.52083333333333337</v>
      </c>
      <c r="AT3" s="22">
        <v>0.60416666666666663</v>
      </c>
      <c r="AU3" s="22">
        <v>0.47222222222222227</v>
      </c>
      <c r="AV3" s="22">
        <v>0.58333333333333337</v>
      </c>
      <c r="AW3" s="22">
        <v>0.5625</v>
      </c>
      <c r="AX3" s="22">
        <v>0.60416666666666663</v>
      </c>
      <c r="AY3" s="22">
        <v>0.61111111111111105</v>
      </c>
      <c r="AZ3" s="22">
        <v>0.6875</v>
      </c>
      <c r="BA3" s="22"/>
      <c r="BB3" s="22">
        <v>0.54166666666666663</v>
      </c>
      <c r="BC3" s="22"/>
      <c r="BD3" s="83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</row>
    <row r="4" spans="1:120" ht="15" x14ac:dyDescent="0.2">
      <c r="A4" s="23" t="s">
        <v>4</v>
      </c>
      <c r="B4" s="25"/>
      <c r="E4">
        <v>17</v>
      </c>
      <c r="F4">
        <v>21</v>
      </c>
      <c r="H4">
        <v>24</v>
      </c>
      <c r="I4">
        <v>17</v>
      </c>
      <c r="J4">
        <v>22</v>
      </c>
      <c r="M4">
        <v>19</v>
      </c>
      <c r="N4">
        <v>18</v>
      </c>
      <c r="O4">
        <v>18</v>
      </c>
      <c r="P4">
        <v>26</v>
      </c>
      <c r="Q4">
        <v>20</v>
      </c>
      <c r="R4">
        <v>19</v>
      </c>
      <c r="S4">
        <v>22</v>
      </c>
      <c r="T4">
        <v>30</v>
      </c>
      <c r="U4">
        <v>22</v>
      </c>
      <c r="V4">
        <v>17</v>
      </c>
      <c r="W4">
        <v>19</v>
      </c>
      <c r="X4">
        <v>25</v>
      </c>
      <c r="Y4">
        <v>30</v>
      </c>
      <c r="Z4">
        <v>24</v>
      </c>
      <c r="AA4">
        <v>27</v>
      </c>
      <c r="AB4">
        <v>29</v>
      </c>
      <c r="AC4">
        <v>29</v>
      </c>
      <c r="AD4">
        <v>32</v>
      </c>
      <c r="AE4">
        <v>22</v>
      </c>
      <c r="AF4">
        <v>23</v>
      </c>
      <c r="AG4">
        <v>32</v>
      </c>
      <c r="AH4">
        <v>30</v>
      </c>
      <c r="AI4">
        <v>21</v>
      </c>
      <c r="AJ4">
        <v>23</v>
      </c>
      <c r="AK4">
        <v>19</v>
      </c>
      <c r="AM4">
        <v>22</v>
      </c>
      <c r="AN4">
        <v>21</v>
      </c>
      <c r="AP4">
        <v>25</v>
      </c>
      <c r="AQ4">
        <v>21</v>
      </c>
      <c r="AR4">
        <v>18</v>
      </c>
      <c r="AS4">
        <v>22</v>
      </c>
      <c r="AT4">
        <v>22</v>
      </c>
      <c r="AU4">
        <v>17.5</v>
      </c>
      <c r="AV4">
        <v>21</v>
      </c>
      <c r="AW4">
        <v>18</v>
      </c>
      <c r="AX4">
        <v>16</v>
      </c>
      <c r="AY4">
        <v>21</v>
      </c>
      <c r="AZ4">
        <v>22</v>
      </c>
      <c r="BA4">
        <v>17</v>
      </c>
      <c r="BB4">
        <v>14</v>
      </c>
      <c r="BD4" s="83"/>
    </row>
    <row r="5" spans="1:120" ht="15" x14ac:dyDescent="0.2">
      <c r="A5" s="23" t="s">
        <v>5</v>
      </c>
      <c r="B5" s="25"/>
      <c r="E5">
        <v>30</v>
      </c>
      <c r="F5">
        <v>0</v>
      </c>
      <c r="H5">
        <v>0</v>
      </c>
      <c r="I5">
        <v>70</v>
      </c>
      <c r="J5">
        <v>0</v>
      </c>
      <c r="M5">
        <v>60</v>
      </c>
      <c r="N5">
        <v>50</v>
      </c>
      <c r="O5">
        <v>10</v>
      </c>
      <c r="P5">
        <v>25</v>
      </c>
      <c r="Q5">
        <v>20</v>
      </c>
      <c r="R5">
        <v>0</v>
      </c>
      <c r="S5">
        <v>5</v>
      </c>
      <c r="T5">
        <v>0</v>
      </c>
      <c r="U5">
        <v>50</v>
      </c>
      <c r="V5">
        <v>50</v>
      </c>
      <c r="W5">
        <v>0</v>
      </c>
      <c r="X5">
        <v>50</v>
      </c>
      <c r="Y5">
        <v>50</v>
      </c>
      <c r="Z5">
        <v>0</v>
      </c>
      <c r="AA5">
        <v>10</v>
      </c>
      <c r="AB5">
        <v>50</v>
      </c>
      <c r="AC5">
        <v>0</v>
      </c>
      <c r="AD5">
        <v>0</v>
      </c>
      <c r="AE5">
        <v>0</v>
      </c>
      <c r="AF5">
        <v>0</v>
      </c>
      <c r="AG5">
        <v>20</v>
      </c>
      <c r="AH5">
        <v>20</v>
      </c>
      <c r="AI5">
        <v>50</v>
      </c>
      <c r="AJ5">
        <v>70</v>
      </c>
      <c r="AK5">
        <v>100</v>
      </c>
      <c r="AN5">
        <v>80</v>
      </c>
      <c r="AP5">
        <v>0</v>
      </c>
      <c r="AQ5">
        <v>50</v>
      </c>
      <c r="AR5">
        <v>50</v>
      </c>
      <c r="AS5">
        <v>20</v>
      </c>
      <c r="AT5">
        <v>10</v>
      </c>
      <c r="AU5">
        <v>0</v>
      </c>
      <c r="AV5">
        <v>20</v>
      </c>
      <c r="AW5">
        <v>40</v>
      </c>
      <c r="AX5">
        <v>65</v>
      </c>
      <c r="AY5">
        <v>30</v>
      </c>
      <c r="AZ5">
        <v>25</v>
      </c>
      <c r="BA5">
        <v>100</v>
      </c>
      <c r="BD5" s="83"/>
    </row>
    <row r="6" spans="1:120" ht="15" x14ac:dyDescent="0.2">
      <c r="A6" s="23" t="s">
        <v>1</v>
      </c>
      <c r="B6" s="25"/>
      <c r="C6" s="98"/>
      <c r="D6" s="98"/>
      <c r="E6" s="98">
        <v>40282</v>
      </c>
      <c r="F6" s="98">
        <v>40286</v>
      </c>
      <c r="G6" s="98"/>
      <c r="H6" s="98">
        <v>40292</v>
      </c>
      <c r="I6" s="98">
        <v>40295</v>
      </c>
      <c r="J6" s="98">
        <v>40297</v>
      </c>
      <c r="K6" s="98"/>
      <c r="L6" s="98"/>
      <c r="M6" s="98">
        <v>40313</v>
      </c>
      <c r="N6" s="98">
        <v>40314</v>
      </c>
      <c r="O6" s="98">
        <v>40317</v>
      </c>
      <c r="P6" s="98">
        <v>40319</v>
      </c>
      <c r="Q6" s="98">
        <v>40323</v>
      </c>
      <c r="R6" s="98">
        <v>40326</v>
      </c>
      <c r="S6" s="98">
        <v>40331</v>
      </c>
      <c r="T6" s="98">
        <v>40333</v>
      </c>
      <c r="U6" s="98">
        <v>40340</v>
      </c>
      <c r="V6" s="98">
        <v>40371</v>
      </c>
      <c r="W6" s="98">
        <v>40344</v>
      </c>
      <c r="X6" s="98">
        <v>40378</v>
      </c>
      <c r="Y6" s="98">
        <v>40355</v>
      </c>
      <c r="Z6" s="98">
        <v>40356</v>
      </c>
      <c r="AA6" s="98">
        <v>40358</v>
      </c>
      <c r="AB6" s="98">
        <v>40363</v>
      </c>
      <c r="AC6" s="98">
        <v>40369</v>
      </c>
      <c r="AD6" s="98">
        <v>40370</v>
      </c>
      <c r="AE6" s="98">
        <v>40372</v>
      </c>
      <c r="AF6" s="98">
        <v>40377</v>
      </c>
      <c r="AG6" s="94">
        <v>40379</v>
      </c>
      <c r="AH6" s="94">
        <v>40379</v>
      </c>
      <c r="AI6" s="98">
        <v>40389</v>
      </c>
      <c r="AJ6" s="98">
        <v>40391</v>
      </c>
      <c r="AK6" s="98">
        <v>40395</v>
      </c>
      <c r="AL6" s="98"/>
      <c r="AM6" s="98">
        <v>40399</v>
      </c>
      <c r="AN6" s="98">
        <v>40400</v>
      </c>
      <c r="AO6" s="98"/>
      <c r="AP6" s="98">
        <v>40410</v>
      </c>
      <c r="AQ6" s="98">
        <v>40414</v>
      </c>
      <c r="AR6" s="98">
        <v>39688</v>
      </c>
      <c r="AS6" s="98">
        <v>40421</v>
      </c>
      <c r="AT6" s="98">
        <v>40425</v>
      </c>
      <c r="AU6" s="98">
        <v>40427</v>
      </c>
      <c r="AV6" s="98">
        <v>40431</v>
      </c>
      <c r="AW6" s="98">
        <v>40436</v>
      </c>
      <c r="AX6" s="98">
        <v>40437</v>
      </c>
      <c r="AY6" s="98">
        <v>40442</v>
      </c>
      <c r="AZ6" s="98">
        <v>40443</v>
      </c>
      <c r="BA6" s="98">
        <v>40449</v>
      </c>
      <c r="BB6" s="30">
        <v>40450</v>
      </c>
      <c r="BC6" s="30"/>
      <c r="BD6" s="83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27"/>
    </row>
    <row r="7" spans="1:120" ht="15" x14ac:dyDescent="0.2">
      <c r="A7" s="23" t="s">
        <v>3</v>
      </c>
      <c r="B7" s="25"/>
      <c r="C7" s="22"/>
      <c r="D7" s="22"/>
      <c r="E7" s="22">
        <v>0.62152777777777779</v>
      </c>
      <c r="F7" s="22">
        <v>0.625</v>
      </c>
      <c r="G7" s="22"/>
      <c r="H7" s="22">
        <v>0.64583333333333337</v>
      </c>
      <c r="I7" s="22">
        <v>0.54166666666666663</v>
      </c>
      <c r="J7" s="22">
        <v>0.4548611111111111</v>
      </c>
      <c r="K7" s="22"/>
      <c r="L7" s="22"/>
      <c r="M7" s="22">
        <v>0.64583333333333337</v>
      </c>
      <c r="N7" s="22">
        <v>0.625</v>
      </c>
      <c r="O7" s="22">
        <v>0.54861111111111105</v>
      </c>
      <c r="P7" s="22">
        <v>0.54513888888888895</v>
      </c>
      <c r="Q7" s="22">
        <v>0.52777777777777779</v>
      </c>
      <c r="R7" s="22">
        <v>0.57291666666666663</v>
      </c>
      <c r="S7" s="22">
        <v>0.60416666666666663</v>
      </c>
      <c r="T7" s="22">
        <v>0.56944444444444442</v>
      </c>
      <c r="U7" s="22">
        <v>0.61458333333333337</v>
      </c>
      <c r="V7" s="22">
        <v>0.60416666666666663</v>
      </c>
      <c r="W7" s="22">
        <v>0.52777777777777779</v>
      </c>
      <c r="X7" s="22">
        <v>0.64583333333333337</v>
      </c>
      <c r="Y7" s="22">
        <v>0.60416666666666663</v>
      </c>
      <c r="Z7" s="22">
        <v>0.44791666666666669</v>
      </c>
      <c r="AA7" s="22">
        <v>0.5</v>
      </c>
      <c r="AB7" s="22">
        <v>0.61458333333333337</v>
      </c>
      <c r="AC7" s="22">
        <v>0.625</v>
      </c>
      <c r="AD7" s="22">
        <v>0.44791666666666669</v>
      </c>
      <c r="AE7" s="22">
        <v>0.46527777777777773</v>
      </c>
      <c r="AF7" s="22">
        <v>0.52083333333333337</v>
      </c>
      <c r="AG7" s="22">
        <v>0.51041666666666663</v>
      </c>
      <c r="AH7" s="22">
        <v>0.56944444444444442</v>
      </c>
      <c r="AI7" s="22">
        <v>0.4548611111111111</v>
      </c>
      <c r="AJ7" s="22">
        <v>0.59375</v>
      </c>
      <c r="AK7" s="22">
        <v>0.70833333333333337</v>
      </c>
      <c r="AL7" s="22"/>
      <c r="AM7" s="22">
        <v>0.63541666666666663</v>
      </c>
      <c r="AN7" s="22">
        <v>0.53472222222222221</v>
      </c>
      <c r="AO7" s="22"/>
      <c r="AP7" s="22">
        <v>0.56944444444444442</v>
      </c>
      <c r="AQ7" s="22">
        <v>0.62847222222222221</v>
      </c>
      <c r="AR7" s="22">
        <v>0.61458333333333337</v>
      </c>
      <c r="AS7" s="22">
        <v>0.52083333333333337</v>
      </c>
      <c r="AT7" s="22">
        <v>0.625</v>
      </c>
      <c r="AU7" s="22">
        <v>0.49305555555555558</v>
      </c>
      <c r="AV7" s="22">
        <v>0.60763888888888895</v>
      </c>
      <c r="AW7" s="22">
        <v>0.58333333333333337</v>
      </c>
      <c r="AX7" s="22">
        <v>0.625</v>
      </c>
      <c r="AY7" s="22">
        <v>0.63194444444444442</v>
      </c>
      <c r="AZ7" s="22">
        <v>0.70833333333333337</v>
      </c>
      <c r="BA7" s="22"/>
      <c r="BB7" s="22">
        <v>0.5625</v>
      </c>
      <c r="BC7" s="22"/>
      <c r="BD7" s="83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</row>
    <row r="8" spans="1:120" ht="15" x14ac:dyDescent="0.2">
      <c r="A8" s="23" t="s">
        <v>111</v>
      </c>
      <c r="B8" s="25"/>
      <c r="E8">
        <v>5</v>
      </c>
      <c r="F8">
        <v>1</v>
      </c>
      <c r="H8">
        <v>3</v>
      </c>
      <c r="I8">
        <v>3</v>
      </c>
      <c r="J8">
        <v>3</v>
      </c>
      <c r="M8">
        <v>6</v>
      </c>
      <c r="N8">
        <v>4</v>
      </c>
      <c r="O8">
        <v>5</v>
      </c>
      <c r="P8">
        <v>5</v>
      </c>
      <c r="Q8">
        <v>5</v>
      </c>
      <c r="S8">
        <v>2</v>
      </c>
      <c r="T8">
        <v>2</v>
      </c>
      <c r="U8">
        <v>5</v>
      </c>
      <c r="W8">
        <v>7</v>
      </c>
      <c r="X8">
        <v>5</v>
      </c>
      <c r="Y8">
        <v>2</v>
      </c>
      <c r="Z8">
        <v>3</v>
      </c>
      <c r="AA8">
        <v>4</v>
      </c>
      <c r="AB8">
        <v>4</v>
      </c>
      <c r="AC8">
        <v>4</v>
      </c>
      <c r="AD8">
        <v>5</v>
      </c>
      <c r="AE8">
        <v>3</v>
      </c>
      <c r="AF8">
        <v>2</v>
      </c>
      <c r="AG8">
        <v>2</v>
      </c>
      <c r="AH8">
        <v>3</v>
      </c>
      <c r="AI8">
        <v>2</v>
      </c>
      <c r="AJ8">
        <v>2</v>
      </c>
      <c r="AK8">
        <v>3</v>
      </c>
      <c r="AM8">
        <v>3</v>
      </c>
      <c r="AN8">
        <v>2</v>
      </c>
      <c r="AP8">
        <v>5</v>
      </c>
      <c r="AQ8">
        <v>8</v>
      </c>
      <c r="AR8">
        <v>5</v>
      </c>
      <c r="AS8">
        <v>2</v>
      </c>
      <c r="AT8">
        <v>5</v>
      </c>
      <c r="AU8">
        <v>5</v>
      </c>
      <c r="AV8">
        <v>6</v>
      </c>
      <c r="AW8">
        <v>3</v>
      </c>
      <c r="AX8">
        <v>7</v>
      </c>
      <c r="AY8">
        <v>1</v>
      </c>
      <c r="AZ8">
        <v>2</v>
      </c>
      <c r="BA8">
        <v>1</v>
      </c>
      <c r="BB8">
        <v>3</v>
      </c>
      <c r="BD8" s="83"/>
      <c r="BR8" s="110" t="s">
        <v>112</v>
      </c>
      <c r="BS8" s="111"/>
    </row>
    <row r="9" spans="1:120" ht="15" x14ac:dyDescent="0.2">
      <c r="A9" s="23" t="s">
        <v>6</v>
      </c>
      <c r="B9" s="25"/>
      <c r="C9" s="29"/>
      <c r="D9" s="29"/>
      <c r="E9" s="29" t="s">
        <v>46</v>
      </c>
      <c r="F9" s="29" t="s">
        <v>45</v>
      </c>
      <c r="G9" s="29"/>
      <c r="H9" s="29" t="s">
        <v>47</v>
      </c>
      <c r="I9" s="29" t="s">
        <v>104</v>
      </c>
      <c r="J9" s="29" t="s">
        <v>47</v>
      </c>
      <c r="K9" s="29"/>
      <c r="L9" s="29"/>
      <c r="M9" s="29" t="s">
        <v>105</v>
      </c>
      <c r="N9" s="29" t="s">
        <v>45</v>
      </c>
      <c r="O9" s="29" t="s">
        <v>46</v>
      </c>
      <c r="P9" s="29" t="s">
        <v>117</v>
      </c>
      <c r="Q9" s="29" t="s">
        <v>104</v>
      </c>
      <c r="R9" s="29" t="s">
        <v>47</v>
      </c>
      <c r="S9" s="29" t="s">
        <v>115</v>
      </c>
      <c r="T9" s="29" t="s">
        <v>105</v>
      </c>
      <c r="U9" s="29" t="s">
        <v>115</v>
      </c>
      <c r="V9" s="29" t="s">
        <v>45</v>
      </c>
      <c r="W9" s="81" t="s">
        <v>104</v>
      </c>
      <c r="X9" s="29" t="s">
        <v>45</v>
      </c>
      <c r="Y9" s="29" t="s">
        <v>105</v>
      </c>
      <c r="Z9" s="29" t="s">
        <v>47</v>
      </c>
      <c r="AA9" s="29" t="s">
        <v>46</v>
      </c>
      <c r="AB9" s="29" t="s">
        <v>115</v>
      </c>
      <c r="AC9" s="29" t="s">
        <v>45</v>
      </c>
      <c r="AD9" s="29" t="s">
        <v>117</v>
      </c>
      <c r="AE9" s="29" t="s">
        <v>46</v>
      </c>
      <c r="AF9" s="29" t="s">
        <v>45</v>
      </c>
      <c r="AG9" s="29" t="s">
        <v>105</v>
      </c>
      <c r="AH9" s="29" t="s">
        <v>47</v>
      </c>
      <c r="AI9" s="29" t="s">
        <v>105</v>
      </c>
      <c r="AJ9" s="29" t="s">
        <v>115</v>
      </c>
      <c r="AK9" s="29" t="s">
        <v>117</v>
      </c>
      <c r="AL9" s="29"/>
      <c r="AM9" s="29" t="s">
        <v>47</v>
      </c>
      <c r="AN9" s="29" t="s">
        <v>104</v>
      </c>
      <c r="AO9" s="29"/>
      <c r="AP9" s="29" t="s">
        <v>46</v>
      </c>
      <c r="AQ9" s="29" t="s">
        <v>105</v>
      </c>
      <c r="AR9" s="29" t="s">
        <v>45</v>
      </c>
      <c r="AS9" s="29" t="s">
        <v>104</v>
      </c>
      <c r="AT9" s="29" t="s">
        <v>45</v>
      </c>
      <c r="AU9" s="29" t="s">
        <v>105</v>
      </c>
      <c r="AV9" s="29" t="s">
        <v>46</v>
      </c>
      <c r="AW9" s="29" t="s">
        <v>115</v>
      </c>
      <c r="AX9" s="81" t="s">
        <v>45</v>
      </c>
      <c r="AY9" s="29" t="s">
        <v>105</v>
      </c>
      <c r="AZ9" s="29" t="s">
        <v>115</v>
      </c>
      <c r="BA9" s="29" t="s">
        <v>104</v>
      </c>
      <c r="BB9" s="29" t="s">
        <v>47</v>
      </c>
      <c r="BC9" s="29"/>
      <c r="BD9" s="83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85">
        <v>2009</v>
      </c>
      <c r="BS9" s="86" t="s">
        <v>113</v>
      </c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</row>
    <row r="10" spans="1:120" ht="15" x14ac:dyDescent="0.2">
      <c r="A10" s="20" t="s">
        <v>17</v>
      </c>
      <c r="B10" s="26">
        <f t="shared" ref="B10:B37" si="0">SUM(C10:BB10)</f>
        <v>96</v>
      </c>
      <c r="E10">
        <v>2</v>
      </c>
      <c r="F10">
        <v>1</v>
      </c>
      <c r="H10">
        <v>1</v>
      </c>
      <c r="I10">
        <v>1</v>
      </c>
      <c r="J10">
        <v>1</v>
      </c>
      <c r="M10">
        <v>3</v>
      </c>
      <c r="N10">
        <v>5</v>
      </c>
      <c r="O10">
        <v>2</v>
      </c>
      <c r="P10">
        <v>3</v>
      </c>
      <c r="Q10">
        <v>2</v>
      </c>
      <c r="R10">
        <v>0</v>
      </c>
      <c r="S10">
        <v>1</v>
      </c>
      <c r="T10">
        <v>2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1</v>
      </c>
      <c r="AC10">
        <v>2</v>
      </c>
      <c r="AD10">
        <v>0</v>
      </c>
      <c r="AE10">
        <v>1</v>
      </c>
      <c r="AF10">
        <v>0</v>
      </c>
      <c r="AG10">
        <v>15</v>
      </c>
      <c r="AH10">
        <v>16</v>
      </c>
      <c r="AI10">
        <v>0</v>
      </c>
      <c r="AJ10">
        <v>8</v>
      </c>
      <c r="AK10">
        <v>0</v>
      </c>
      <c r="AM10">
        <v>12</v>
      </c>
      <c r="AN10">
        <v>1</v>
      </c>
      <c r="AP10">
        <v>5</v>
      </c>
      <c r="AQ10">
        <v>1</v>
      </c>
      <c r="AR10">
        <v>0</v>
      </c>
      <c r="AS10">
        <v>0</v>
      </c>
      <c r="AT10">
        <v>2</v>
      </c>
      <c r="AU10">
        <v>0</v>
      </c>
      <c r="AV10">
        <v>3</v>
      </c>
      <c r="AW10">
        <v>1</v>
      </c>
      <c r="AX10">
        <v>0</v>
      </c>
      <c r="AY10">
        <v>2</v>
      </c>
      <c r="AZ10">
        <v>2</v>
      </c>
      <c r="BA10">
        <v>0</v>
      </c>
      <c r="BB10">
        <v>0</v>
      </c>
      <c r="BD10" s="83">
        <v>64</v>
      </c>
      <c r="BF10" s="58" t="s">
        <v>17</v>
      </c>
      <c r="BG10">
        <v>2119</v>
      </c>
      <c r="BI10" s="32">
        <f t="shared" ref="BI10:BI37" si="1">B10/MAX($B$10:$B$37)*100</f>
        <v>56.80473372781065</v>
      </c>
      <c r="BJ10" s="32">
        <f>BG10/MAX($BG$10:$BG$37)*100</f>
        <v>6.616705698672912</v>
      </c>
      <c r="BO10">
        <v>1</v>
      </c>
      <c r="BP10" t="s">
        <v>27</v>
      </c>
      <c r="BQ10">
        <v>169</v>
      </c>
      <c r="BR10" s="52">
        <f>VLOOKUP($BP10,$BF$10:$BJ$42,4,FALSE)</f>
        <v>100</v>
      </c>
      <c r="BS10" s="52">
        <f>VLOOKUP($BP10,$BF$10:$BJ$42,5,FALSE)</f>
        <v>74.120218579234972</v>
      </c>
    </row>
    <row r="11" spans="1:120" ht="15" x14ac:dyDescent="0.2">
      <c r="A11" s="20" t="s">
        <v>18</v>
      </c>
      <c r="B11" s="26">
        <f t="shared" si="0"/>
        <v>39</v>
      </c>
      <c r="E11">
        <v>0</v>
      </c>
      <c r="F11">
        <v>2</v>
      </c>
      <c r="H11">
        <v>2</v>
      </c>
      <c r="I11">
        <v>5</v>
      </c>
      <c r="J11">
        <v>4</v>
      </c>
      <c r="M11">
        <v>4</v>
      </c>
      <c r="N11">
        <v>6</v>
      </c>
      <c r="O11">
        <v>1</v>
      </c>
      <c r="P11">
        <v>3</v>
      </c>
      <c r="Q11">
        <v>0</v>
      </c>
      <c r="R11">
        <v>0</v>
      </c>
      <c r="S11">
        <v>2</v>
      </c>
      <c r="T11">
        <v>0</v>
      </c>
      <c r="U11">
        <v>10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M11">
        <v>0</v>
      </c>
      <c r="AN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D11" s="83">
        <v>13</v>
      </c>
      <c r="BF11" s="58" t="s">
        <v>18</v>
      </c>
      <c r="BG11">
        <v>2281</v>
      </c>
      <c r="BI11" s="32">
        <f t="shared" si="1"/>
        <v>23.076923076923077</v>
      </c>
      <c r="BJ11" s="32">
        <f t="shared" ref="BJ11:BJ37" si="2">BG11/MAX($BG$10:$BG$37)*100</f>
        <v>7.1225604996096799</v>
      </c>
      <c r="BO11">
        <v>2</v>
      </c>
      <c r="BP11" t="s">
        <v>22</v>
      </c>
      <c r="BQ11">
        <v>152</v>
      </c>
      <c r="BR11" s="52">
        <f t="shared" ref="BR11:BR37" si="3">VLOOKUP($BP11,$BF$10:$BJ$42,4,FALSE)</f>
        <v>89.940828402366861</v>
      </c>
      <c r="BS11" s="52">
        <f t="shared" ref="BS11:BS37" si="4">VLOOKUP($BP11,$BF$10:$BJ$42,5,FALSE)</f>
        <v>11.962529274004684</v>
      </c>
    </row>
    <row r="12" spans="1:120" ht="15" x14ac:dyDescent="0.2">
      <c r="A12" s="20" t="s">
        <v>19</v>
      </c>
      <c r="B12" s="26">
        <f t="shared" si="0"/>
        <v>19</v>
      </c>
      <c r="E12">
        <v>0</v>
      </c>
      <c r="F12">
        <v>0</v>
      </c>
      <c r="H12">
        <v>2</v>
      </c>
      <c r="I12">
        <v>0</v>
      </c>
      <c r="J12">
        <v>0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2</v>
      </c>
      <c r="T12">
        <v>0</v>
      </c>
      <c r="U12">
        <v>0</v>
      </c>
      <c r="V12">
        <v>0</v>
      </c>
      <c r="W12">
        <v>0</v>
      </c>
      <c r="X12">
        <v>0</v>
      </c>
      <c r="Y12">
        <v>1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1</v>
      </c>
      <c r="AG12">
        <v>0</v>
      </c>
      <c r="AH12">
        <v>0</v>
      </c>
      <c r="AI12">
        <v>0</v>
      </c>
      <c r="AJ12">
        <v>1</v>
      </c>
      <c r="AK12">
        <v>0</v>
      </c>
      <c r="AM12">
        <v>1</v>
      </c>
      <c r="AN12">
        <v>0</v>
      </c>
      <c r="AP12">
        <v>2</v>
      </c>
      <c r="AQ12">
        <v>0</v>
      </c>
      <c r="AR12">
        <v>1</v>
      </c>
      <c r="AS12">
        <v>0</v>
      </c>
      <c r="AT12">
        <v>0</v>
      </c>
      <c r="AU12">
        <v>0</v>
      </c>
      <c r="AV12">
        <v>0</v>
      </c>
      <c r="AW12">
        <v>2</v>
      </c>
      <c r="AX12">
        <v>0</v>
      </c>
      <c r="AY12">
        <v>2</v>
      </c>
      <c r="AZ12">
        <v>1</v>
      </c>
      <c r="BA12">
        <v>0</v>
      </c>
      <c r="BB12">
        <v>2</v>
      </c>
      <c r="BD12" s="83">
        <v>15</v>
      </c>
      <c r="BF12" s="58" t="s">
        <v>19</v>
      </c>
      <c r="BG12">
        <v>8440</v>
      </c>
      <c r="BI12" s="32">
        <f t="shared" si="1"/>
        <v>11.242603550295858</v>
      </c>
      <c r="BJ12" s="32">
        <f t="shared" si="2"/>
        <v>26.3544106167057</v>
      </c>
      <c r="BO12">
        <v>3</v>
      </c>
      <c r="BP12" t="s">
        <v>25</v>
      </c>
      <c r="BQ12">
        <v>128</v>
      </c>
      <c r="BR12" s="52">
        <f t="shared" si="3"/>
        <v>75.739644970414204</v>
      </c>
      <c r="BS12" s="52">
        <f t="shared" si="4"/>
        <v>6.4918032786885256</v>
      </c>
    </row>
    <row r="13" spans="1:120" ht="15" x14ac:dyDescent="0.2">
      <c r="A13" s="20" t="s">
        <v>20</v>
      </c>
      <c r="B13" s="26">
        <f t="shared" si="0"/>
        <v>22</v>
      </c>
      <c r="E13">
        <v>0</v>
      </c>
      <c r="F13">
        <v>0</v>
      </c>
      <c r="H13">
        <v>0</v>
      </c>
      <c r="I13">
        <v>0</v>
      </c>
      <c r="J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1</v>
      </c>
      <c r="AD13">
        <v>0</v>
      </c>
      <c r="AE13">
        <v>0</v>
      </c>
      <c r="AF13">
        <v>4</v>
      </c>
      <c r="AG13">
        <v>3</v>
      </c>
      <c r="AH13">
        <v>3</v>
      </c>
      <c r="AI13">
        <v>3</v>
      </c>
      <c r="AJ13">
        <v>3</v>
      </c>
      <c r="AK13">
        <v>0</v>
      </c>
      <c r="AM13">
        <v>2</v>
      </c>
      <c r="AN13">
        <v>2</v>
      </c>
      <c r="AP13">
        <v>0</v>
      </c>
      <c r="AQ13">
        <v>0</v>
      </c>
      <c r="AR13">
        <v>1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D13" s="83">
        <v>16</v>
      </c>
      <c r="BF13" s="58" t="s">
        <v>20</v>
      </c>
      <c r="BG13">
        <v>7412</v>
      </c>
      <c r="BI13" s="32">
        <f t="shared" si="1"/>
        <v>13.017751479289942</v>
      </c>
      <c r="BJ13" s="32">
        <f t="shared" si="2"/>
        <v>23.144418423106945</v>
      </c>
      <c r="BO13">
        <v>4</v>
      </c>
      <c r="BP13" t="s">
        <v>23</v>
      </c>
      <c r="BQ13">
        <v>101</v>
      </c>
      <c r="BR13" s="52">
        <f t="shared" si="3"/>
        <v>59.76331360946746</v>
      </c>
      <c r="BS13" s="52">
        <f t="shared" si="4"/>
        <v>13.25214676034348</v>
      </c>
    </row>
    <row r="14" spans="1:120" ht="15" x14ac:dyDescent="0.2">
      <c r="A14" s="20" t="s">
        <v>21</v>
      </c>
      <c r="B14" s="26">
        <f t="shared" si="0"/>
        <v>9</v>
      </c>
      <c r="E14">
        <v>0</v>
      </c>
      <c r="F14">
        <v>0</v>
      </c>
      <c r="H14">
        <v>0</v>
      </c>
      <c r="I14">
        <v>0</v>
      </c>
      <c r="J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1</v>
      </c>
      <c r="AC14">
        <v>0</v>
      </c>
      <c r="AD14">
        <v>0</v>
      </c>
      <c r="AE14">
        <v>3</v>
      </c>
      <c r="AF14">
        <v>4</v>
      </c>
      <c r="AG14">
        <v>0</v>
      </c>
      <c r="AH14">
        <v>0</v>
      </c>
      <c r="AI14">
        <v>0</v>
      </c>
      <c r="AJ14">
        <v>1</v>
      </c>
      <c r="AK14">
        <v>0</v>
      </c>
      <c r="AM14">
        <v>0</v>
      </c>
      <c r="AN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D14" s="83">
        <v>7</v>
      </c>
      <c r="BF14" s="58" t="s">
        <v>21</v>
      </c>
      <c r="BG14">
        <v>32025</v>
      </c>
      <c r="BI14" s="32">
        <f t="shared" si="1"/>
        <v>5.3254437869822491</v>
      </c>
      <c r="BJ14" s="32">
        <f t="shared" si="2"/>
        <v>100</v>
      </c>
      <c r="BO14">
        <v>5</v>
      </c>
      <c r="BP14" t="s">
        <v>17</v>
      </c>
      <c r="BQ14">
        <v>96</v>
      </c>
      <c r="BR14" s="52">
        <f t="shared" si="3"/>
        <v>56.80473372781065</v>
      </c>
      <c r="BS14" s="52">
        <f t="shared" si="4"/>
        <v>6.616705698672912</v>
      </c>
    </row>
    <row r="15" spans="1:120" ht="15" x14ac:dyDescent="0.2">
      <c r="A15" s="20" t="s">
        <v>22</v>
      </c>
      <c r="B15" s="26">
        <f t="shared" si="0"/>
        <v>152</v>
      </c>
      <c r="E15">
        <v>0</v>
      </c>
      <c r="F15">
        <v>0</v>
      </c>
      <c r="H15">
        <v>0</v>
      </c>
      <c r="I15">
        <v>0</v>
      </c>
      <c r="J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1</v>
      </c>
      <c r="AC15">
        <v>0</v>
      </c>
      <c r="AD15">
        <v>1</v>
      </c>
      <c r="AE15">
        <v>1</v>
      </c>
      <c r="AF15">
        <v>6</v>
      </c>
      <c r="AG15">
        <v>0</v>
      </c>
      <c r="AH15">
        <v>1</v>
      </c>
      <c r="AI15">
        <v>3</v>
      </c>
      <c r="AJ15">
        <v>3</v>
      </c>
      <c r="AK15">
        <v>0</v>
      </c>
      <c r="AM15">
        <v>1</v>
      </c>
      <c r="AN15">
        <v>1</v>
      </c>
      <c r="AP15">
        <v>3</v>
      </c>
      <c r="AQ15">
        <v>1</v>
      </c>
      <c r="AR15">
        <v>1</v>
      </c>
      <c r="AS15">
        <v>6</v>
      </c>
      <c r="AT15">
        <v>16</v>
      </c>
      <c r="AU15">
        <v>3</v>
      </c>
      <c r="AV15">
        <v>25</v>
      </c>
      <c r="AW15">
        <v>14</v>
      </c>
      <c r="AX15">
        <v>26</v>
      </c>
      <c r="AY15">
        <v>14</v>
      </c>
      <c r="AZ15">
        <v>19</v>
      </c>
      <c r="BA15">
        <v>0</v>
      </c>
      <c r="BB15">
        <v>5</v>
      </c>
      <c r="BD15" s="83">
        <v>96</v>
      </c>
      <c r="BF15" s="58" t="s">
        <v>22</v>
      </c>
      <c r="BG15">
        <v>3831</v>
      </c>
      <c r="BI15" s="32">
        <f t="shared" si="1"/>
        <v>89.940828402366861</v>
      </c>
      <c r="BJ15" s="32">
        <f t="shared" si="2"/>
        <v>11.962529274004684</v>
      </c>
      <c r="BO15">
        <v>6</v>
      </c>
      <c r="BP15" t="s">
        <v>30</v>
      </c>
      <c r="BQ15">
        <v>49</v>
      </c>
      <c r="BR15" s="52">
        <f t="shared" si="3"/>
        <v>28.994082840236686</v>
      </c>
      <c r="BS15" s="52">
        <f t="shared" si="4"/>
        <v>0</v>
      </c>
    </row>
    <row r="16" spans="1:120" ht="15" x14ac:dyDescent="0.2">
      <c r="A16" s="20" t="s">
        <v>23</v>
      </c>
      <c r="B16" s="26">
        <f t="shared" si="0"/>
        <v>101</v>
      </c>
      <c r="E16">
        <v>4</v>
      </c>
      <c r="F16">
        <v>2</v>
      </c>
      <c r="H16">
        <v>1</v>
      </c>
      <c r="I16">
        <v>2</v>
      </c>
      <c r="J16">
        <v>0</v>
      </c>
      <c r="M16">
        <v>1</v>
      </c>
      <c r="N16">
        <v>1</v>
      </c>
      <c r="O16">
        <v>0</v>
      </c>
      <c r="P16">
        <v>0</v>
      </c>
      <c r="Q16">
        <v>0</v>
      </c>
      <c r="R16">
        <v>1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5</v>
      </c>
      <c r="AG16">
        <v>0</v>
      </c>
      <c r="AH16">
        <v>1</v>
      </c>
      <c r="AI16">
        <v>0</v>
      </c>
      <c r="AJ16">
        <v>4</v>
      </c>
      <c r="AK16">
        <v>0</v>
      </c>
      <c r="AM16">
        <v>1</v>
      </c>
      <c r="AN16">
        <v>2</v>
      </c>
      <c r="AP16">
        <v>1</v>
      </c>
      <c r="AQ16">
        <v>0</v>
      </c>
      <c r="AR16">
        <v>0</v>
      </c>
      <c r="AS16">
        <v>3</v>
      </c>
      <c r="AT16">
        <v>0</v>
      </c>
      <c r="AU16">
        <v>0</v>
      </c>
      <c r="AV16">
        <v>2</v>
      </c>
      <c r="AW16">
        <v>16</v>
      </c>
      <c r="AX16">
        <v>4</v>
      </c>
      <c r="AY16">
        <v>10</v>
      </c>
      <c r="AZ16">
        <v>24</v>
      </c>
      <c r="BA16">
        <v>0</v>
      </c>
      <c r="BB16">
        <v>15</v>
      </c>
      <c r="BD16" s="83">
        <v>78</v>
      </c>
      <c r="BF16" s="58" t="s">
        <v>23</v>
      </c>
      <c r="BG16">
        <v>4244</v>
      </c>
      <c r="BI16" s="32">
        <f t="shared" si="1"/>
        <v>59.76331360946746</v>
      </c>
      <c r="BJ16" s="32">
        <f t="shared" si="2"/>
        <v>13.25214676034348</v>
      </c>
      <c r="BO16">
        <v>7</v>
      </c>
      <c r="BP16" t="s">
        <v>18</v>
      </c>
      <c r="BQ16">
        <v>39</v>
      </c>
      <c r="BR16" s="52">
        <f t="shared" si="3"/>
        <v>23.076923076923077</v>
      </c>
      <c r="BS16" s="52">
        <f t="shared" si="4"/>
        <v>7.1225604996096799</v>
      </c>
    </row>
    <row r="17" spans="1:71" ht="15" x14ac:dyDescent="0.2">
      <c r="A17" s="20" t="s">
        <v>24</v>
      </c>
      <c r="B17" s="26">
        <f t="shared" si="0"/>
        <v>4</v>
      </c>
      <c r="E17">
        <v>0</v>
      </c>
      <c r="F17">
        <v>0</v>
      </c>
      <c r="H17">
        <v>0</v>
      </c>
      <c r="I17">
        <v>0</v>
      </c>
      <c r="J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2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2</v>
      </c>
      <c r="AG17">
        <v>0</v>
      </c>
      <c r="AH17">
        <v>0</v>
      </c>
      <c r="AI17">
        <v>0</v>
      </c>
      <c r="AJ17">
        <v>0</v>
      </c>
      <c r="AK17">
        <v>0</v>
      </c>
      <c r="AM17">
        <v>0</v>
      </c>
      <c r="AN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D17" s="83">
        <v>2</v>
      </c>
      <c r="BF17" s="58" t="s">
        <v>24</v>
      </c>
      <c r="BG17">
        <v>484</v>
      </c>
      <c r="BI17" s="32">
        <f t="shared" si="1"/>
        <v>2.3668639053254439</v>
      </c>
      <c r="BJ17" s="32">
        <f t="shared" si="2"/>
        <v>1.511319281811085</v>
      </c>
      <c r="BO17">
        <v>8</v>
      </c>
      <c r="BP17" t="s">
        <v>31</v>
      </c>
      <c r="BQ17">
        <v>36</v>
      </c>
      <c r="BR17" s="52">
        <f t="shared" si="3"/>
        <v>21.301775147928996</v>
      </c>
      <c r="BS17" s="52">
        <f t="shared" si="4"/>
        <v>19.797033567525371</v>
      </c>
    </row>
    <row r="18" spans="1:71" ht="15" x14ac:dyDescent="0.2">
      <c r="A18" s="20" t="s">
        <v>25</v>
      </c>
      <c r="B18" s="26">
        <f t="shared" si="0"/>
        <v>128</v>
      </c>
      <c r="E18">
        <v>4</v>
      </c>
      <c r="F18">
        <v>0</v>
      </c>
      <c r="H18">
        <v>1</v>
      </c>
      <c r="I18">
        <v>0</v>
      </c>
      <c r="J18">
        <v>0</v>
      </c>
      <c r="M18">
        <v>0</v>
      </c>
      <c r="N18">
        <v>0</v>
      </c>
      <c r="O18">
        <v>2</v>
      </c>
      <c r="P18">
        <v>1</v>
      </c>
      <c r="Q18">
        <v>0</v>
      </c>
      <c r="R18">
        <v>0</v>
      </c>
      <c r="S18">
        <v>2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>
        <v>1</v>
      </c>
      <c r="AA18">
        <v>2</v>
      </c>
      <c r="AB18">
        <v>2</v>
      </c>
      <c r="AC18">
        <v>0</v>
      </c>
      <c r="AD18">
        <v>0</v>
      </c>
      <c r="AE18">
        <v>4</v>
      </c>
      <c r="AF18">
        <v>15</v>
      </c>
      <c r="AG18">
        <v>3</v>
      </c>
      <c r="AH18">
        <v>8</v>
      </c>
      <c r="AI18">
        <v>2</v>
      </c>
      <c r="AJ18">
        <v>5</v>
      </c>
      <c r="AK18">
        <v>0</v>
      </c>
      <c r="AM18">
        <v>5</v>
      </c>
      <c r="AN18">
        <v>1</v>
      </c>
      <c r="AP18">
        <v>2</v>
      </c>
      <c r="AQ18">
        <v>4</v>
      </c>
      <c r="AR18">
        <v>4</v>
      </c>
      <c r="AS18">
        <v>7</v>
      </c>
      <c r="AT18">
        <v>10</v>
      </c>
      <c r="AU18">
        <v>6</v>
      </c>
      <c r="AV18">
        <v>10</v>
      </c>
      <c r="AW18">
        <v>6</v>
      </c>
      <c r="AX18">
        <v>2</v>
      </c>
      <c r="AY18">
        <v>7</v>
      </c>
      <c r="AZ18">
        <v>6</v>
      </c>
      <c r="BA18">
        <v>0</v>
      </c>
      <c r="BB18">
        <v>4</v>
      </c>
      <c r="BD18" s="83">
        <v>88</v>
      </c>
      <c r="BF18" s="58" t="s">
        <v>25</v>
      </c>
      <c r="BG18">
        <v>2079</v>
      </c>
      <c r="BI18" s="32">
        <f t="shared" si="1"/>
        <v>75.739644970414204</v>
      </c>
      <c r="BJ18" s="32">
        <f t="shared" si="2"/>
        <v>6.4918032786885256</v>
      </c>
      <c r="BO18">
        <v>9</v>
      </c>
      <c r="BP18" t="s">
        <v>33</v>
      </c>
      <c r="BQ18">
        <v>36</v>
      </c>
      <c r="BR18" s="52">
        <f t="shared" si="3"/>
        <v>21.301775147928996</v>
      </c>
      <c r="BS18" s="52">
        <f t="shared" si="4"/>
        <v>17.302107728337237</v>
      </c>
    </row>
    <row r="19" spans="1:71" ht="15" x14ac:dyDescent="0.2">
      <c r="A19" s="20" t="s">
        <v>26</v>
      </c>
      <c r="B19" s="26">
        <f t="shared" si="0"/>
        <v>15</v>
      </c>
      <c r="E19">
        <v>0</v>
      </c>
      <c r="F19">
        <v>0</v>
      </c>
      <c r="H19">
        <v>0</v>
      </c>
      <c r="I19">
        <v>0</v>
      </c>
      <c r="J19">
        <v>0</v>
      </c>
      <c r="M19">
        <v>0</v>
      </c>
      <c r="N19">
        <v>1</v>
      </c>
      <c r="O19">
        <v>0</v>
      </c>
      <c r="P19">
        <v>0</v>
      </c>
      <c r="Q19">
        <v>0</v>
      </c>
      <c r="R19">
        <v>1</v>
      </c>
      <c r="S19">
        <v>2</v>
      </c>
      <c r="T19">
        <v>2</v>
      </c>
      <c r="U19">
        <v>1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1</v>
      </c>
      <c r="AF19">
        <v>0</v>
      </c>
      <c r="AG19">
        <v>1</v>
      </c>
      <c r="AH19">
        <v>3</v>
      </c>
      <c r="AI19">
        <v>1</v>
      </c>
      <c r="AJ19">
        <v>0</v>
      </c>
      <c r="AK19">
        <v>0</v>
      </c>
      <c r="AM19">
        <v>0</v>
      </c>
      <c r="AN19">
        <v>0</v>
      </c>
      <c r="AP19">
        <v>0</v>
      </c>
      <c r="AQ19">
        <v>0</v>
      </c>
      <c r="AR19">
        <v>0</v>
      </c>
      <c r="AS19">
        <v>1</v>
      </c>
      <c r="AT19">
        <v>0</v>
      </c>
      <c r="AU19">
        <v>1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D19" s="83">
        <v>7</v>
      </c>
      <c r="BF19" s="58" t="s">
        <v>26</v>
      </c>
      <c r="BG19">
        <v>1456</v>
      </c>
      <c r="BI19" s="32">
        <f t="shared" si="1"/>
        <v>8.8757396449704142</v>
      </c>
      <c r="BJ19" s="32">
        <f t="shared" si="2"/>
        <v>4.5464480874316937</v>
      </c>
      <c r="BO19">
        <v>10</v>
      </c>
      <c r="BP19" t="s">
        <v>29</v>
      </c>
      <c r="BQ19">
        <v>35</v>
      </c>
      <c r="BR19" s="52">
        <f t="shared" si="3"/>
        <v>20.710059171597635</v>
      </c>
      <c r="BS19" s="52">
        <f t="shared" si="4"/>
        <v>9.2396565183450434</v>
      </c>
    </row>
    <row r="20" spans="1:71" ht="15" x14ac:dyDescent="0.2">
      <c r="A20" s="20" t="s">
        <v>27</v>
      </c>
      <c r="B20" s="26">
        <f t="shared" si="0"/>
        <v>169</v>
      </c>
      <c r="E20">
        <v>3</v>
      </c>
      <c r="F20">
        <v>6</v>
      </c>
      <c r="H20">
        <v>2</v>
      </c>
      <c r="I20">
        <v>4</v>
      </c>
      <c r="J20">
        <v>1</v>
      </c>
      <c r="M20">
        <v>0</v>
      </c>
      <c r="N20">
        <v>3</v>
      </c>
      <c r="O20">
        <v>6</v>
      </c>
      <c r="P20">
        <v>0</v>
      </c>
      <c r="Q20">
        <v>3</v>
      </c>
      <c r="R20">
        <v>0</v>
      </c>
      <c r="S20">
        <v>2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1</v>
      </c>
      <c r="AB20">
        <v>4</v>
      </c>
      <c r="AC20">
        <v>4</v>
      </c>
      <c r="AD20">
        <v>0</v>
      </c>
      <c r="AE20">
        <v>13</v>
      </c>
      <c r="AF20">
        <v>17</v>
      </c>
      <c r="AG20">
        <v>3</v>
      </c>
      <c r="AH20">
        <v>4</v>
      </c>
      <c r="AI20">
        <v>2</v>
      </c>
      <c r="AJ20">
        <v>7</v>
      </c>
      <c r="AK20">
        <v>0</v>
      </c>
      <c r="AM20">
        <v>4</v>
      </c>
      <c r="AN20">
        <v>3</v>
      </c>
      <c r="AP20">
        <v>12</v>
      </c>
      <c r="AQ20">
        <v>8</v>
      </c>
      <c r="AR20">
        <v>7</v>
      </c>
      <c r="AS20">
        <v>12</v>
      </c>
      <c r="AT20">
        <v>8</v>
      </c>
      <c r="AU20">
        <v>4</v>
      </c>
      <c r="AV20">
        <v>10</v>
      </c>
      <c r="AW20">
        <v>5</v>
      </c>
      <c r="AX20">
        <v>5</v>
      </c>
      <c r="AY20">
        <v>2</v>
      </c>
      <c r="AZ20">
        <v>2</v>
      </c>
      <c r="BA20">
        <v>0</v>
      </c>
      <c r="BB20">
        <v>1</v>
      </c>
      <c r="BD20" s="83">
        <v>103</v>
      </c>
      <c r="BF20" s="58" t="s">
        <v>27</v>
      </c>
      <c r="BG20">
        <v>23737</v>
      </c>
      <c r="BI20" s="32">
        <f t="shared" si="1"/>
        <v>100</v>
      </c>
      <c r="BJ20" s="32">
        <f t="shared" si="2"/>
        <v>74.120218579234972</v>
      </c>
      <c r="BO20">
        <v>11</v>
      </c>
      <c r="BP20" t="s">
        <v>28</v>
      </c>
      <c r="BQ20">
        <v>31</v>
      </c>
      <c r="BR20" s="52">
        <f t="shared" si="3"/>
        <v>18.34319526627219</v>
      </c>
      <c r="BS20" s="52">
        <f t="shared" si="4"/>
        <v>43.288056206088996</v>
      </c>
    </row>
    <row r="21" spans="1:71" ht="15" x14ac:dyDescent="0.2">
      <c r="A21" s="20" t="s">
        <v>28</v>
      </c>
      <c r="B21" s="26">
        <f t="shared" si="0"/>
        <v>31</v>
      </c>
      <c r="E21">
        <v>0</v>
      </c>
      <c r="F21">
        <v>0</v>
      </c>
      <c r="H21">
        <v>1</v>
      </c>
      <c r="I21">
        <v>0</v>
      </c>
      <c r="J21">
        <v>0</v>
      </c>
      <c r="M21">
        <v>1</v>
      </c>
      <c r="N21">
        <v>1</v>
      </c>
      <c r="O21">
        <v>1</v>
      </c>
      <c r="P21">
        <v>0</v>
      </c>
      <c r="Q21">
        <v>1</v>
      </c>
      <c r="R21">
        <v>0</v>
      </c>
      <c r="S21">
        <v>0</v>
      </c>
      <c r="T21">
        <v>0</v>
      </c>
      <c r="U21">
        <v>2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2</v>
      </c>
      <c r="AD21">
        <v>0</v>
      </c>
      <c r="AE21">
        <v>3</v>
      </c>
      <c r="AF21">
        <v>3</v>
      </c>
      <c r="AG21">
        <v>1</v>
      </c>
      <c r="AH21">
        <v>3</v>
      </c>
      <c r="AI21">
        <v>0</v>
      </c>
      <c r="AJ21">
        <v>1</v>
      </c>
      <c r="AK21">
        <v>0</v>
      </c>
      <c r="AM21">
        <v>2</v>
      </c>
      <c r="AN21">
        <v>0</v>
      </c>
      <c r="AP21">
        <v>1</v>
      </c>
      <c r="AQ21">
        <v>1</v>
      </c>
      <c r="AR21">
        <v>3</v>
      </c>
      <c r="AS21">
        <v>2</v>
      </c>
      <c r="AT21">
        <v>1</v>
      </c>
      <c r="AU21">
        <v>1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D21" s="83">
        <v>21</v>
      </c>
      <c r="BF21" s="58" t="s">
        <v>28</v>
      </c>
      <c r="BG21">
        <v>13863</v>
      </c>
      <c r="BI21" s="32">
        <f t="shared" si="1"/>
        <v>18.34319526627219</v>
      </c>
      <c r="BJ21" s="32">
        <f t="shared" si="2"/>
        <v>43.288056206088996</v>
      </c>
      <c r="BO21">
        <v>12</v>
      </c>
      <c r="BP21" t="s">
        <v>20</v>
      </c>
      <c r="BQ21">
        <v>22</v>
      </c>
      <c r="BR21" s="52">
        <f t="shared" si="3"/>
        <v>13.017751479289942</v>
      </c>
      <c r="BS21" s="52">
        <f t="shared" si="4"/>
        <v>23.144418423106945</v>
      </c>
    </row>
    <row r="22" spans="1:71" ht="15" x14ac:dyDescent="0.2">
      <c r="A22" s="20" t="s">
        <v>29</v>
      </c>
      <c r="B22" s="26">
        <f t="shared" si="0"/>
        <v>35</v>
      </c>
      <c r="E22">
        <v>0</v>
      </c>
      <c r="F22">
        <v>0</v>
      </c>
      <c r="H22">
        <v>0</v>
      </c>
      <c r="I22">
        <v>0</v>
      </c>
      <c r="J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0</v>
      </c>
      <c r="S22">
        <v>0</v>
      </c>
      <c r="T22">
        <v>0</v>
      </c>
      <c r="U22">
        <v>1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1</v>
      </c>
      <c r="AC22">
        <v>2</v>
      </c>
      <c r="AD22">
        <v>0</v>
      </c>
      <c r="AE22">
        <v>2</v>
      </c>
      <c r="AF22">
        <v>6</v>
      </c>
      <c r="AG22">
        <v>4</v>
      </c>
      <c r="AH22">
        <v>3</v>
      </c>
      <c r="AI22">
        <v>1</v>
      </c>
      <c r="AJ22">
        <v>0</v>
      </c>
      <c r="AK22">
        <v>0</v>
      </c>
      <c r="AM22">
        <v>2</v>
      </c>
      <c r="AN22">
        <v>2</v>
      </c>
      <c r="AP22">
        <v>2</v>
      </c>
      <c r="AQ22">
        <v>1</v>
      </c>
      <c r="AR22">
        <v>1</v>
      </c>
      <c r="AS22">
        <v>0</v>
      </c>
      <c r="AT22">
        <v>0</v>
      </c>
      <c r="AU22">
        <v>3</v>
      </c>
      <c r="AV22">
        <v>1</v>
      </c>
      <c r="AW22">
        <v>0</v>
      </c>
      <c r="AX22">
        <v>0</v>
      </c>
      <c r="AY22">
        <v>1</v>
      </c>
      <c r="AZ22">
        <v>0</v>
      </c>
      <c r="BA22">
        <v>0</v>
      </c>
      <c r="BB22">
        <v>1</v>
      </c>
      <c r="BD22" s="83">
        <v>22</v>
      </c>
      <c r="BF22" s="58" t="s">
        <v>29</v>
      </c>
      <c r="BG22">
        <v>2959</v>
      </c>
      <c r="BI22" s="32">
        <f t="shared" si="1"/>
        <v>20.710059171597635</v>
      </c>
      <c r="BJ22" s="32">
        <f t="shared" si="2"/>
        <v>9.2396565183450434</v>
      </c>
      <c r="BO22">
        <v>13</v>
      </c>
      <c r="BP22" t="s">
        <v>19</v>
      </c>
      <c r="BQ22">
        <v>19</v>
      </c>
      <c r="BR22" s="52">
        <f t="shared" si="3"/>
        <v>11.242603550295858</v>
      </c>
      <c r="BS22" s="52">
        <f t="shared" si="4"/>
        <v>26.3544106167057</v>
      </c>
    </row>
    <row r="23" spans="1:71" ht="15" x14ac:dyDescent="0.2">
      <c r="A23" s="20" t="s">
        <v>30</v>
      </c>
      <c r="B23" s="26">
        <f t="shared" si="0"/>
        <v>49</v>
      </c>
      <c r="E23">
        <v>0</v>
      </c>
      <c r="F23">
        <v>0</v>
      </c>
      <c r="H23">
        <v>0</v>
      </c>
      <c r="I23">
        <v>0</v>
      </c>
      <c r="J23">
        <v>0</v>
      </c>
      <c r="M23">
        <v>3</v>
      </c>
      <c r="N23">
        <v>2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3</v>
      </c>
      <c r="AC23">
        <v>3</v>
      </c>
      <c r="AD23">
        <v>6</v>
      </c>
      <c r="AE23">
        <v>0</v>
      </c>
      <c r="AF23">
        <v>4</v>
      </c>
      <c r="AG23">
        <v>0</v>
      </c>
      <c r="AH23">
        <v>0</v>
      </c>
      <c r="AI23">
        <v>0</v>
      </c>
      <c r="AJ23">
        <v>0</v>
      </c>
      <c r="AK23">
        <v>0</v>
      </c>
      <c r="AM23">
        <v>4</v>
      </c>
      <c r="AN23">
        <v>3</v>
      </c>
      <c r="AP23">
        <v>0</v>
      </c>
      <c r="AQ23">
        <v>0</v>
      </c>
      <c r="AR23">
        <v>9</v>
      </c>
      <c r="AS23">
        <v>7</v>
      </c>
      <c r="AT23">
        <v>5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D23" s="83">
        <v>26</v>
      </c>
      <c r="BF23" s="58" t="s">
        <v>30</v>
      </c>
      <c r="BI23" s="32">
        <f t="shared" si="1"/>
        <v>28.994082840236686</v>
      </c>
      <c r="BJ23" s="32">
        <f t="shared" si="2"/>
        <v>0</v>
      </c>
      <c r="BO23">
        <v>14</v>
      </c>
      <c r="BP23" t="s">
        <v>26</v>
      </c>
      <c r="BQ23">
        <v>15</v>
      </c>
      <c r="BR23" s="52">
        <f t="shared" si="3"/>
        <v>8.8757396449704142</v>
      </c>
      <c r="BS23" s="52">
        <f t="shared" si="4"/>
        <v>4.5464480874316937</v>
      </c>
    </row>
    <row r="24" spans="1:71" ht="15" x14ac:dyDescent="0.2">
      <c r="A24" s="20" t="s">
        <v>31</v>
      </c>
      <c r="B24" s="26">
        <f t="shared" si="0"/>
        <v>36</v>
      </c>
      <c r="E24">
        <v>0</v>
      </c>
      <c r="F24">
        <v>0</v>
      </c>
      <c r="H24">
        <v>0</v>
      </c>
      <c r="I24">
        <v>0</v>
      </c>
      <c r="J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3</v>
      </c>
      <c r="V24">
        <v>0</v>
      </c>
      <c r="W24">
        <v>3</v>
      </c>
      <c r="X24">
        <v>7</v>
      </c>
      <c r="Y24">
        <v>2</v>
      </c>
      <c r="Z24">
        <v>4</v>
      </c>
      <c r="AA24">
        <v>3</v>
      </c>
      <c r="AB24">
        <v>4</v>
      </c>
      <c r="AC24">
        <v>1</v>
      </c>
      <c r="AD24">
        <v>0</v>
      </c>
      <c r="AE24">
        <v>4</v>
      </c>
      <c r="AF24">
        <v>2</v>
      </c>
      <c r="AG24">
        <v>0</v>
      </c>
      <c r="AH24">
        <v>3</v>
      </c>
      <c r="AI24">
        <v>0</v>
      </c>
      <c r="AJ24">
        <v>0</v>
      </c>
      <c r="AK24">
        <v>0</v>
      </c>
      <c r="AM24">
        <v>0</v>
      </c>
      <c r="AN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D24" s="83">
        <v>24</v>
      </c>
      <c r="BF24" s="58" t="s">
        <v>31</v>
      </c>
      <c r="BG24">
        <v>6340</v>
      </c>
      <c r="BI24" s="32">
        <f t="shared" si="1"/>
        <v>21.301775147928996</v>
      </c>
      <c r="BJ24" s="32">
        <f t="shared" si="2"/>
        <v>19.797033567525371</v>
      </c>
      <c r="BO24">
        <v>15</v>
      </c>
      <c r="BP24" t="s">
        <v>37</v>
      </c>
      <c r="BQ24">
        <v>14</v>
      </c>
      <c r="BR24" s="52">
        <f t="shared" si="3"/>
        <v>8.2840236686390547</v>
      </c>
      <c r="BS24" s="52">
        <f t="shared" si="4"/>
        <v>4.3497267759562845</v>
      </c>
    </row>
    <row r="25" spans="1:71" ht="15" x14ac:dyDescent="0.2">
      <c r="A25" s="20" t="s">
        <v>32</v>
      </c>
      <c r="B25" s="26">
        <f t="shared" si="0"/>
        <v>2</v>
      </c>
      <c r="E25">
        <v>0</v>
      </c>
      <c r="F25">
        <v>0</v>
      </c>
      <c r="H25">
        <v>0</v>
      </c>
      <c r="I25">
        <v>0</v>
      </c>
      <c r="J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2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M25">
        <v>0</v>
      </c>
      <c r="AN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D25" s="83">
        <v>0</v>
      </c>
      <c r="BF25" s="58" t="s">
        <v>32</v>
      </c>
      <c r="BG25">
        <v>5649</v>
      </c>
      <c r="BI25" s="32">
        <f t="shared" si="1"/>
        <v>1.1834319526627219</v>
      </c>
      <c r="BJ25" s="32">
        <f t="shared" si="2"/>
        <v>17.639344262295083</v>
      </c>
      <c r="BO25">
        <v>16</v>
      </c>
      <c r="BP25" t="s">
        <v>36</v>
      </c>
      <c r="BQ25">
        <v>10</v>
      </c>
      <c r="BR25" s="52">
        <f t="shared" si="3"/>
        <v>5.9171597633136095</v>
      </c>
      <c r="BS25" s="52">
        <f t="shared" si="4"/>
        <v>34.626073380171739</v>
      </c>
    </row>
    <row r="26" spans="1:71" ht="15" x14ac:dyDescent="0.2">
      <c r="A26" s="20" t="s">
        <v>33</v>
      </c>
      <c r="B26" s="26">
        <f t="shared" si="0"/>
        <v>36</v>
      </c>
      <c r="E26">
        <v>0</v>
      </c>
      <c r="F26">
        <v>0</v>
      </c>
      <c r="H26">
        <v>0</v>
      </c>
      <c r="I26">
        <v>0</v>
      </c>
      <c r="J26">
        <v>0</v>
      </c>
      <c r="M26">
        <v>1</v>
      </c>
      <c r="N26">
        <v>0</v>
      </c>
      <c r="O26">
        <v>0</v>
      </c>
      <c r="P26">
        <v>0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2</v>
      </c>
      <c r="AF26">
        <v>2</v>
      </c>
      <c r="AG26">
        <v>1</v>
      </c>
      <c r="AH26">
        <v>1</v>
      </c>
      <c r="AI26">
        <v>0</v>
      </c>
      <c r="AJ26">
        <v>0</v>
      </c>
      <c r="AK26">
        <v>0</v>
      </c>
      <c r="AM26">
        <v>0</v>
      </c>
      <c r="AN26">
        <v>0</v>
      </c>
      <c r="AP26">
        <v>0</v>
      </c>
      <c r="AQ26">
        <v>0</v>
      </c>
      <c r="AR26">
        <v>0</v>
      </c>
      <c r="AS26">
        <v>0</v>
      </c>
      <c r="AT26">
        <v>7</v>
      </c>
      <c r="AU26">
        <v>1</v>
      </c>
      <c r="AV26">
        <v>0</v>
      </c>
      <c r="AW26">
        <v>5</v>
      </c>
      <c r="AX26">
        <v>2</v>
      </c>
      <c r="AY26">
        <v>2</v>
      </c>
      <c r="AZ26">
        <v>8</v>
      </c>
      <c r="BA26">
        <v>0</v>
      </c>
      <c r="BB26">
        <v>3</v>
      </c>
      <c r="BD26" s="83">
        <v>28</v>
      </c>
      <c r="BF26" s="58" t="s">
        <v>33</v>
      </c>
      <c r="BG26">
        <v>5541</v>
      </c>
      <c r="BI26" s="32">
        <f t="shared" si="1"/>
        <v>21.301775147928996</v>
      </c>
      <c r="BJ26" s="32">
        <f t="shared" si="2"/>
        <v>17.302107728337237</v>
      </c>
      <c r="BO26">
        <v>17</v>
      </c>
      <c r="BP26" t="s">
        <v>21</v>
      </c>
      <c r="BQ26">
        <v>9</v>
      </c>
      <c r="BR26" s="52">
        <f t="shared" si="3"/>
        <v>5.3254437869822491</v>
      </c>
      <c r="BS26" s="52">
        <f t="shared" si="4"/>
        <v>100</v>
      </c>
    </row>
    <row r="27" spans="1:71" ht="15" x14ac:dyDescent="0.2">
      <c r="A27" s="20" t="s">
        <v>34</v>
      </c>
      <c r="B27" s="26">
        <f t="shared" si="0"/>
        <v>1</v>
      </c>
      <c r="E27">
        <v>0</v>
      </c>
      <c r="F27">
        <v>0</v>
      </c>
      <c r="H27">
        <v>0</v>
      </c>
      <c r="I27">
        <v>0</v>
      </c>
      <c r="J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M27">
        <v>0</v>
      </c>
      <c r="AN27">
        <v>0</v>
      </c>
      <c r="AP27">
        <v>0</v>
      </c>
      <c r="AQ27">
        <v>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D27" s="83">
        <v>1</v>
      </c>
      <c r="BF27" s="58" t="s">
        <v>34</v>
      </c>
      <c r="BG27">
        <v>5086</v>
      </c>
      <c r="BI27" s="32">
        <f t="shared" si="1"/>
        <v>0.59171597633136097</v>
      </c>
      <c r="BJ27" s="32">
        <f t="shared" si="2"/>
        <v>15.881342701014834</v>
      </c>
      <c r="BO27">
        <v>18</v>
      </c>
      <c r="BP27" t="s">
        <v>49</v>
      </c>
      <c r="BQ27">
        <v>6</v>
      </c>
      <c r="BR27" s="52">
        <f t="shared" si="3"/>
        <v>3.5502958579881656</v>
      </c>
      <c r="BS27" s="52">
        <f t="shared" si="4"/>
        <v>0</v>
      </c>
    </row>
    <row r="28" spans="1:71" ht="15" x14ac:dyDescent="0.2">
      <c r="A28" s="20" t="s">
        <v>35</v>
      </c>
      <c r="B28" s="26">
        <f t="shared" si="0"/>
        <v>3</v>
      </c>
      <c r="E28">
        <v>0</v>
      </c>
      <c r="F28">
        <v>0</v>
      </c>
      <c r="H28">
        <v>0</v>
      </c>
      <c r="I28">
        <v>0</v>
      </c>
      <c r="J28">
        <v>0</v>
      </c>
      <c r="M28">
        <v>0</v>
      </c>
      <c r="N28">
        <v>0</v>
      </c>
      <c r="O28">
        <v>0</v>
      </c>
      <c r="P28">
        <v>0</v>
      </c>
      <c r="Q28">
        <v>1</v>
      </c>
      <c r="R28">
        <v>0</v>
      </c>
      <c r="S28">
        <v>0</v>
      </c>
      <c r="T28">
        <v>0</v>
      </c>
      <c r="U28">
        <v>1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1</v>
      </c>
      <c r="AK28">
        <v>0</v>
      </c>
      <c r="AM28">
        <v>0</v>
      </c>
      <c r="AN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D28" s="83">
        <v>2</v>
      </c>
      <c r="BF28" s="58" t="s">
        <v>35</v>
      </c>
      <c r="BG28">
        <v>183</v>
      </c>
      <c r="BI28" s="32">
        <f t="shared" si="1"/>
        <v>1.7751479289940828</v>
      </c>
      <c r="BJ28" s="32">
        <f t="shared" si="2"/>
        <v>0.5714285714285714</v>
      </c>
      <c r="BO28">
        <v>19</v>
      </c>
      <c r="BP28" t="s">
        <v>38</v>
      </c>
      <c r="BQ28">
        <v>5</v>
      </c>
      <c r="BR28" s="52">
        <f t="shared" si="3"/>
        <v>2.9585798816568047</v>
      </c>
      <c r="BS28" s="52">
        <f t="shared" si="4"/>
        <v>4.3653395784543321</v>
      </c>
    </row>
    <row r="29" spans="1:71" ht="15" x14ac:dyDescent="0.2">
      <c r="A29" s="20" t="s">
        <v>36</v>
      </c>
      <c r="B29" s="26">
        <f t="shared" si="0"/>
        <v>10</v>
      </c>
      <c r="E29">
        <v>0</v>
      </c>
      <c r="F29">
        <v>0</v>
      </c>
      <c r="H29">
        <v>0</v>
      </c>
      <c r="I29">
        <v>0</v>
      </c>
      <c r="J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1</v>
      </c>
      <c r="S29">
        <v>4</v>
      </c>
      <c r="T29">
        <v>2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1</v>
      </c>
      <c r="AJ29">
        <v>0</v>
      </c>
      <c r="AK29">
        <v>0</v>
      </c>
      <c r="AM29">
        <v>1</v>
      </c>
      <c r="AN29">
        <v>0</v>
      </c>
      <c r="AP29">
        <v>1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D29" s="83">
        <v>7</v>
      </c>
      <c r="BF29" s="58" t="s">
        <v>36</v>
      </c>
      <c r="BG29">
        <v>11089</v>
      </c>
      <c r="BI29" s="32">
        <f t="shared" si="1"/>
        <v>5.9171597633136095</v>
      </c>
      <c r="BJ29" s="32">
        <f t="shared" si="2"/>
        <v>34.626073380171739</v>
      </c>
      <c r="BO29">
        <v>20</v>
      </c>
      <c r="BP29" t="s">
        <v>39</v>
      </c>
      <c r="BQ29">
        <v>5</v>
      </c>
      <c r="BR29" s="52">
        <f t="shared" si="3"/>
        <v>2.9585798816568047</v>
      </c>
      <c r="BS29" s="52">
        <f t="shared" si="4"/>
        <v>2.2763466042154565</v>
      </c>
    </row>
    <row r="30" spans="1:71" ht="15" x14ac:dyDescent="0.2">
      <c r="A30" s="20" t="s">
        <v>37</v>
      </c>
      <c r="B30" s="26">
        <f t="shared" si="0"/>
        <v>14</v>
      </c>
      <c r="E30">
        <v>1</v>
      </c>
      <c r="F30">
        <v>0</v>
      </c>
      <c r="H30">
        <v>0</v>
      </c>
      <c r="I30">
        <v>0</v>
      </c>
      <c r="J30">
        <v>0</v>
      </c>
      <c r="M30">
        <v>0</v>
      </c>
      <c r="N30">
        <v>0</v>
      </c>
      <c r="O30">
        <v>3</v>
      </c>
      <c r="P30">
        <v>0</v>
      </c>
      <c r="Q30">
        <v>3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>
        <v>1</v>
      </c>
      <c r="AG30">
        <v>1</v>
      </c>
      <c r="AH30">
        <v>2</v>
      </c>
      <c r="AI30">
        <v>0</v>
      </c>
      <c r="AJ30">
        <v>1</v>
      </c>
      <c r="AK30">
        <v>0</v>
      </c>
      <c r="AM30">
        <v>1</v>
      </c>
      <c r="AN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D30" s="83">
        <v>11</v>
      </c>
      <c r="BF30" s="58" t="s">
        <v>37</v>
      </c>
      <c r="BG30">
        <v>1393</v>
      </c>
      <c r="BI30" s="32">
        <f t="shared" si="1"/>
        <v>8.2840236686390547</v>
      </c>
      <c r="BJ30" s="32">
        <f t="shared" si="2"/>
        <v>4.3497267759562845</v>
      </c>
      <c r="BO30">
        <v>21</v>
      </c>
      <c r="BP30" t="s">
        <v>24</v>
      </c>
      <c r="BQ30">
        <v>4</v>
      </c>
      <c r="BR30" s="52">
        <f t="shared" si="3"/>
        <v>2.3668639053254439</v>
      </c>
      <c r="BS30" s="52">
        <f t="shared" si="4"/>
        <v>1.511319281811085</v>
      </c>
    </row>
    <row r="31" spans="1:71" ht="15" x14ac:dyDescent="0.2">
      <c r="A31" s="20" t="s">
        <v>38</v>
      </c>
      <c r="B31" s="26">
        <f t="shared" si="0"/>
        <v>5</v>
      </c>
      <c r="E31">
        <v>0</v>
      </c>
      <c r="F31">
        <v>0</v>
      </c>
      <c r="H31">
        <v>0</v>
      </c>
      <c r="I31">
        <v>0</v>
      </c>
      <c r="J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2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1</v>
      </c>
      <c r="AK31">
        <v>0</v>
      </c>
      <c r="AM31">
        <v>0</v>
      </c>
      <c r="AN31">
        <v>0</v>
      </c>
      <c r="AP31">
        <v>0</v>
      </c>
      <c r="AQ31">
        <v>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1</v>
      </c>
      <c r="AX31">
        <v>0</v>
      </c>
      <c r="AY31">
        <v>0</v>
      </c>
      <c r="AZ31">
        <v>0</v>
      </c>
      <c r="BA31">
        <v>0</v>
      </c>
      <c r="BB31">
        <v>0</v>
      </c>
      <c r="BD31" s="83">
        <v>5</v>
      </c>
      <c r="BF31" s="58" t="s">
        <v>38</v>
      </c>
      <c r="BG31">
        <v>1398</v>
      </c>
      <c r="BI31" s="32">
        <f t="shared" si="1"/>
        <v>2.9585798816568047</v>
      </c>
      <c r="BJ31" s="32">
        <f t="shared" si="2"/>
        <v>4.3653395784543321</v>
      </c>
      <c r="BO31">
        <v>22</v>
      </c>
      <c r="BP31" t="s">
        <v>35</v>
      </c>
      <c r="BQ31">
        <v>3</v>
      </c>
      <c r="BR31" s="52">
        <f t="shared" si="3"/>
        <v>1.7751479289940828</v>
      </c>
      <c r="BS31" s="52">
        <f t="shared" si="4"/>
        <v>0.5714285714285714</v>
      </c>
    </row>
    <row r="32" spans="1:71" ht="15" x14ac:dyDescent="0.2">
      <c r="A32" s="20" t="s">
        <v>39</v>
      </c>
      <c r="B32" s="26">
        <f t="shared" si="0"/>
        <v>5</v>
      </c>
      <c r="E32">
        <v>0</v>
      </c>
      <c r="F32">
        <v>0</v>
      </c>
      <c r="H32">
        <v>0</v>
      </c>
      <c r="I32">
        <v>0</v>
      </c>
      <c r="J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1</v>
      </c>
      <c r="AB32">
        <v>1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2</v>
      </c>
      <c r="AI32">
        <v>0</v>
      </c>
      <c r="AJ32">
        <v>0</v>
      </c>
      <c r="AK32">
        <v>0</v>
      </c>
      <c r="AM32">
        <v>1</v>
      </c>
      <c r="AN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D32" s="83">
        <v>5</v>
      </c>
      <c r="BF32" s="58" t="s">
        <v>39</v>
      </c>
      <c r="BG32">
        <v>729</v>
      </c>
      <c r="BI32" s="32">
        <f t="shared" si="1"/>
        <v>2.9585798816568047</v>
      </c>
      <c r="BJ32" s="32">
        <f t="shared" si="2"/>
        <v>2.2763466042154565</v>
      </c>
      <c r="BO32">
        <v>23</v>
      </c>
      <c r="BP32" t="s">
        <v>41</v>
      </c>
      <c r="BQ32">
        <v>3</v>
      </c>
      <c r="BR32" s="52">
        <f t="shared" si="3"/>
        <v>1.7751479289940828</v>
      </c>
      <c r="BS32" s="52">
        <f t="shared" si="4"/>
        <v>0</v>
      </c>
    </row>
    <row r="33" spans="1:120" ht="15" x14ac:dyDescent="0.2">
      <c r="A33" s="20" t="s">
        <v>40</v>
      </c>
      <c r="B33" s="26">
        <f t="shared" si="0"/>
        <v>0</v>
      </c>
      <c r="E33">
        <v>0</v>
      </c>
      <c r="F33">
        <v>0</v>
      </c>
      <c r="H33">
        <v>0</v>
      </c>
      <c r="I33">
        <v>0</v>
      </c>
      <c r="J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M33">
        <v>0</v>
      </c>
      <c r="AN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D33" s="83"/>
      <c r="BF33" s="58" t="s">
        <v>40</v>
      </c>
      <c r="BG33">
        <v>9503</v>
      </c>
      <c r="BI33" s="32">
        <f t="shared" si="1"/>
        <v>0</v>
      </c>
      <c r="BJ33" s="32">
        <f t="shared" si="2"/>
        <v>29.673692427790787</v>
      </c>
      <c r="BO33">
        <v>24</v>
      </c>
      <c r="BP33" t="s">
        <v>32</v>
      </c>
      <c r="BQ33">
        <v>2</v>
      </c>
      <c r="BR33" s="52">
        <f t="shared" si="3"/>
        <v>1.1834319526627219</v>
      </c>
      <c r="BS33" s="52">
        <f t="shared" si="4"/>
        <v>17.639344262295083</v>
      </c>
    </row>
    <row r="34" spans="1:120" ht="15" x14ac:dyDescent="0.2">
      <c r="A34" s="21" t="s">
        <v>41</v>
      </c>
      <c r="B34" s="26">
        <f t="shared" si="0"/>
        <v>3</v>
      </c>
      <c r="E34">
        <v>0</v>
      </c>
      <c r="F34">
        <v>0</v>
      </c>
      <c r="H34">
        <v>0</v>
      </c>
      <c r="I34">
        <v>0</v>
      </c>
      <c r="J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2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</v>
      </c>
      <c r="AM34">
        <v>0</v>
      </c>
      <c r="AN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D34" s="83"/>
      <c r="BF34" s="59" t="s">
        <v>41</v>
      </c>
      <c r="BI34" s="32">
        <f t="shared" si="1"/>
        <v>1.7751479289940828</v>
      </c>
      <c r="BJ34" s="32">
        <f t="shared" si="2"/>
        <v>0</v>
      </c>
      <c r="BO34">
        <v>25</v>
      </c>
      <c r="BP34" t="s">
        <v>34</v>
      </c>
      <c r="BQ34">
        <v>1</v>
      </c>
      <c r="BR34" s="52">
        <f t="shared" si="3"/>
        <v>0.59171597633136097</v>
      </c>
      <c r="BS34" s="52">
        <f t="shared" si="4"/>
        <v>15.881342701014834</v>
      </c>
    </row>
    <row r="35" spans="1:120" ht="15" x14ac:dyDescent="0.2">
      <c r="A35" s="21" t="s">
        <v>49</v>
      </c>
      <c r="B35" s="26">
        <f t="shared" si="0"/>
        <v>6</v>
      </c>
      <c r="E35">
        <v>0</v>
      </c>
      <c r="F35">
        <v>0</v>
      </c>
      <c r="H35">
        <v>0</v>
      </c>
      <c r="I35">
        <v>0</v>
      </c>
      <c r="J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5</v>
      </c>
      <c r="Y35">
        <v>1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M35">
        <v>0</v>
      </c>
      <c r="AN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D35" s="83"/>
      <c r="BF35" s="59" t="s">
        <v>49</v>
      </c>
      <c r="BI35" s="32">
        <f t="shared" si="1"/>
        <v>3.5502958579881656</v>
      </c>
      <c r="BJ35" s="32">
        <f t="shared" si="2"/>
        <v>0</v>
      </c>
      <c r="BO35">
        <v>26</v>
      </c>
      <c r="BP35" t="s">
        <v>40</v>
      </c>
      <c r="BQ35">
        <v>0</v>
      </c>
      <c r="BR35" s="52">
        <f t="shared" si="3"/>
        <v>0</v>
      </c>
      <c r="BS35" s="52">
        <f t="shared" si="4"/>
        <v>29.673692427790787</v>
      </c>
    </row>
    <row r="36" spans="1:120" ht="15" x14ac:dyDescent="0.2">
      <c r="A36" s="21" t="s">
        <v>43</v>
      </c>
      <c r="B36" s="26">
        <f t="shared" si="0"/>
        <v>0</v>
      </c>
      <c r="E36">
        <v>0</v>
      </c>
      <c r="F36">
        <v>0</v>
      </c>
      <c r="H36">
        <v>0</v>
      </c>
      <c r="I36">
        <v>0</v>
      </c>
      <c r="J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M36">
        <v>0</v>
      </c>
      <c r="AN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D36" s="83"/>
      <c r="BF36" s="59" t="s">
        <v>43</v>
      </c>
      <c r="BI36" s="32">
        <f t="shared" si="1"/>
        <v>0</v>
      </c>
      <c r="BJ36" s="32">
        <f t="shared" si="2"/>
        <v>0</v>
      </c>
      <c r="BO36">
        <v>27</v>
      </c>
      <c r="BP36" t="s">
        <v>43</v>
      </c>
      <c r="BQ36">
        <v>0</v>
      </c>
      <c r="BR36" s="52">
        <f t="shared" si="3"/>
        <v>0</v>
      </c>
      <c r="BS36" s="52">
        <f t="shared" si="4"/>
        <v>0</v>
      </c>
    </row>
    <row r="37" spans="1:120" ht="15" x14ac:dyDescent="0.2">
      <c r="A37" s="21" t="s">
        <v>50</v>
      </c>
      <c r="B37" s="26">
        <f t="shared" si="0"/>
        <v>0</v>
      </c>
      <c r="E37">
        <v>0</v>
      </c>
      <c r="F37">
        <v>0</v>
      </c>
      <c r="H37">
        <v>0</v>
      </c>
      <c r="I37">
        <v>0</v>
      </c>
      <c r="J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M37">
        <v>0</v>
      </c>
      <c r="AN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D37" s="83"/>
      <c r="BF37" s="59" t="s">
        <v>50</v>
      </c>
      <c r="BI37" s="32">
        <f t="shared" si="1"/>
        <v>0</v>
      </c>
      <c r="BJ37" s="32">
        <f t="shared" si="2"/>
        <v>0</v>
      </c>
      <c r="BO37">
        <v>28</v>
      </c>
      <c r="BP37" t="s">
        <v>50</v>
      </c>
      <c r="BQ37">
        <v>0</v>
      </c>
      <c r="BR37" s="52">
        <f t="shared" si="3"/>
        <v>0</v>
      </c>
      <c r="BS37" s="52">
        <f t="shared" si="4"/>
        <v>0</v>
      </c>
    </row>
    <row r="38" spans="1:120" ht="15" x14ac:dyDescent="0.2">
      <c r="B38" s="26"/>
      <c r="BD38" s="83"/>
    </row>
    <row r="39" spans="1:120" ht="15" x14ac:dyDescent="0.2">
      <c r="A39" s="28" t="s">
        <v>44</v>
      </c>
      <c r="B39" s="26">
        <f>SUM(C39:BB39)</f>
        <v>990</v>
      </c>
      <c r="C39" s="23">
        <f t="shared" ref="C39:E39" si="5">SUM(C10:C38)</f>
        <v>0</v>
      </c>
      <c r="D39" s="23">
        <f t="shared" si="5"/>
        <v>0</v>
      </c>
      <c r="E39" s="23">
        <f t="shared" si="5"/>
        <v>14</v>
      </c>
      <c r="F39" s="23">
        <f t="shared" ref="F39:S39" si="6">SUM(F10:F38)</f>
        <v>11</v>
      </c>
      <c r="G39" s="23">
        <f t="shared" si="6"/>
        <v>0</v>
      </c>
      <c r="H39" s="23">
        <f t="shared" si="6"/>
        <v>10</v>
      </c>
      <c r="I39" s="23">
        <f t="shared" si="6"/>
        <v>12</v>
      </c>
      <c r="J39" s="23">
        <f t="shared" si="6"/>
        <v>6</v>
      </c>
      <c r="K39" s="23">
        <f t="shared" si="6"/>
        <v>0</v>
      </c>
      <c r="L39" s="23">
        <f t="shared" si="6"/>
        <v>0</v>
      </c>
      <c r="M39" s="23">
        <f t="shared" si="6"/>
        <v>13</v>
      </c>
      <c r="N39" s="23">
        <f t="shared" si="6"/>
        <v>20</v>
      </c>
      <c r="O39" s="23">
        <f t="shared" si="6"/>
        <v>15</v>
      </c>
      <c r="P39" s="23">
        <f t="shared" ref="P39" si="7">SUM(P10:P38)</f>
        <v>7</v>
      </c>
      <c r="Q39" s="23">
        <f t="shared" si="6"/>
        <v>11</v>
      </c>
      <c r="R39" s="23">
        <f t="shared" ref="R39" si="8">SUM(R10:R38)</f>
        <v>4</v>
      </c>
      <c r="S39" s="23">
        <f t="shared" si="6"/>
        <v>16</v>
      </c>
      <c r="T39" s="23">
        <f t="shared" ref="T39:AF39" si="9">SUM(T10:T38)</f>
        <v>7</v>
      </c>
      <c r="U39" s="23">
        <f t="shared" si="9"/>
        <v>21</v>
      </c>
      <c r="V39" s="23">
        <f t="shared" si="9"/>
        <v>0</v>
      </c>
      <c r="W39" s="23">
        <f t="shared" si="9"/>
        <v>5</v>
      </c>
      <c r="X39" s="23">
        <f t="shared" si="9"/>
        <v>14</v>
      </c>
      <c r="Y39" s="23">
        <f t="shared" si="9"/>
        <v>4</v>
      </c>
      <c r="Z39" s="23">
        <f t="shared" si="9"/>
        <v>5</v>
      </c>
      <c r="AA39" s="23">
        <f t="shared" si="9"/>
        <v>7</v>
      </c>
      <c r="AB39" s="23">
        <f t="shared" si="9"/>
        <v>18</v>
      </c>
      <c r="AC39" s="23">
        <f t="shared" si="9"/>
        <v>17</v>
      </c>
      <c r="AD39" s="23">
        <f t="shared" si="9"/>
        <v>10</v>
      </c>
      <c r="AE39" s="23">
        <f>SUM(AE10:AE38)</f>
        <v>34</v>
      </c>
      <c r="AF39" s="23">
        <f t="shared" si="9"/>
        <v>72</v>
      </c>
      <c r="AG39" s="23">
        <f t="shared" ref="AG39:BG39" si="10">SUM(AG10:AG38)</f>
        <v>32</v>
      </c>
      <c r="AH39" s="23">
        <f t="shared" si="10"/>
        <v>50</v>
      </c>
      <c r="AI39" s="23">
        <f t="shared" si="10"/>
        <v>13</v>
      </c>
      <c r="AJ39" s="23">
        <f t="shared" si="10"/>
        <v>36</v>
      </c>
      <c r="AK39" s="23">
        <f t="shared" si="10"/>
        <v>1</v>
      </c>
      <c r="AL39" s="23">
        <f t="shared" si="10"/>
        <v>0</v>
      </c>
      <c r="AM39" s="23">
        <f>SUM(AM10:AM38)</f>
        <v>37</v>
      </c>
      <c r="AN39" s="23">
        <f t="shared" si="10"/>
        <v>15</v>
      </c>
      <c r="AO39" s="23">
        <f t="shared" si="10"/>
        <v>0</v>
      </c>
      <c r="AP39" s="23">
        <f t="shared" si="10"/>
        <v>29</v>
      </c>
      <c r="AQ39" s="23">
        <f t="shared" si="10"/>
        <v>18</v>
      </c>
      <c r="AR39" s="23">
        <f t="shared" si="10"/>
        <v>27</v>
      </c>
      <c r="AS39" s="23">
        <f t="shared" ref="AS39" si="11">SUM(AS10:AS38)</f>
        <v>38</v>
      </c>
      <c r="AT39" s="23">
        <f t="shared" si="10"/>
        <v>49</v>
      </c>
      <c r="AU39" s="23">
        <f t="shared" si="10"/>
        <v>19</v>
      </c>
      <c r="AV39" s="23">
        <f t="shared" si="10"/>
        <v>51</v>
      </c>
      <c r="AW39" s="23">
        <f t="shared" si="10"/>
        <v>50</v>
      </c>
      <c r="AX39" s="23">
        <f t="shared" si="10"/>
        <v>39</v>
      </c>
      <c r="AY39" s="23">
        <f t="shared" si="10"/>
        <v>40</v>
      </c>
      <c r="AZ39" s="23">
        <f>SUM(AZ10:AZ38)</f>
        <v>62</v>
      </c>
      <c r="BA39" s="23">
        <f>SUM(BA10:BA38)</f>
        <v>0</v>
      </c>
      <c r="BB39" s="23">
        <f>SUM(BB10:BB38)</f>
        <v>31</v>
      </c>
      <c r="BC39" s="23"/>
      <c r="BD39" s="83">
        <f>SUM(BD10:BD38)</f>
        <v>641</v>
      </c>
      <c r="BE39" s="23"/>
      <c r="BF39" s="23"/>
      <c r="BG39" s="23">
        <f t="shared" si="10"/>
        <v>151841</v>
      </c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</row>
    <row r="40" spans="1:120" ht="15" x14ac:dyDescent="0.2">
      <c r="A40" s="28"/>
      <c r="B40" s="26"/>
      <c r="BD40" s="83"/>
    </row>
    <row r="41" spans="1:120" ht="15" x14ac:dyDescent="0.2">
      <c r="A41" s="28" t="s">
        <v>55</v>
      </c>
      <c r="B41" s="26">
        <f>COUNTIF(B10:B37,"&gt;0")</f>
        <v>25</v>
      </c>
      <c r="C41" s="23">
        <f t="shared" ref="C41:BD41" si="12">COUNTIF(C10:C37,"&gt;0")</f>
        <v>0</v>
      </c>
      <c r="D41" s="23">
        <f t="shared" si="12"/>
        <v>0</v>
      </c>
      <c r="E41" s="23">
        <f t="shared" si="12"/>
        <v>5</v>
      </c>
      <c r="F41" s="23">
        <f t="shared" si="12"/>
        <v>4</v>
      </c>
      <c r="G41" s="23">
        <f t="shared" si="12"/>
        <v>0</v>
      </c>
      <c r="H41" s="23">
        <f t="shared" si="12"/>
        <v>7</v>
      </c>
      <c r="I41" s="23">
        <f t="shared" si="12"/>
        <v>4</v>
      </c>
      <c r="J41" s="23">
        <f t="shared" si="12"/>
        <v>3</v>
      </c>
      <c r="K41" s="23">
        <f t="shared" si="12"/>
        <v>0</v>
      </c>
      <c r="L41" s="23">
        <f t="shared" si="12"/>
        <v>0</v>
      </c>
      <c r="M41" s="23">
        <f t="shared" si="12"/>
        <v>6</v>
      </c>
      <c r="N41" s="23">
        <f t="shared" si="12"/>
        <v>8</v>
      </c>
      <c r="O41" s="23">
        <f t="shared" si="12"/>
        <v>6</v>
      </c>
      <c r="P41" s="23">
        <f t="shared" ref="P41" si="13">COUNTIF(P10:P37,"&gt;0")</f>
        <v>3</v>
      </c>
      <c r="Q41" s="23">
        <f t="shared" si="12"/>
        <v>6</v>
      </c>
      <c r="R41" s="23">
        <f t="shared" ref="R41" si="14">COUNTIF(R10:R37,"&gt;0")</f>
        <v>4</v>
      </c>
      <c r="S41" s="23">
        <f t="shared" si="12"/>
        <v>8</v>
      </c>
      <c r="T41" s="23">
        <f t="shared" si="12"/>
        <v>4</v>
      </c>
      <c r="U41" s="23">
        <f t="shared" si="12"/>
        <v>8</v>
      </c>
      <c r="V41" s="23">
        <f t="shared" si="12"/>
        <v>0</v>
      </c>
      <c r="W41" s="23">
        <f t="shared" si="12"/>
        <v>2</v>
      </c>
      <c r="X41" s="23">
        <f t="shared" si="12"/>
        <v>3</v>
      </c>
      <c r="Y41" s="23">
        <f t="shared" si="12"/>
        <v>3</v>
      </c>
      <c r="Z41" s="23">
        <f t="shared" si="12"/>
        <v>2</v>
      </c>
      <c r="AA41" s="23">
        <f t="shared" si="12"/>
        <v>4</v>
      </c>
      <c r="AB41" s="23">
        <f t="shared" si="12"/>
        <v>9</v>
      </c>
      <c r="AC41" s="23">
        <f t="shared" si="12"/>
        <v>8</v>
      </c>
      <c r="AD41" s="23">
        <f t="shared" si="12"/>
        <v>4</v>
      </c>
      <c r="AE41" s="23">
        <f>COUNTIF(AE10:AE37,"&gt;0")</f>
        <v>10</v>
      </c>
      <c r="AF41" s="23">
        <f t="shared" si="12"/>
        <v>14</v>
      </c>
      <c r="AG41" s="23">
        <f t="shared" si="12"/>
        <v>9</v>
      </c>
      <c r="AH41" s="23">
        <f t="shared" si="12"/>
        <v>13</v>
      </c>
      <c r="AI41" s="23">
        <f t="shared" si="12"/>
        <v>7</v>
      </c>
      <c r="AJ41" s="23">
        <f t="shared" si="12"/>
        <v>12</v>
      </c>
      <c r="AK41" s="23">
        <f t="shared" si="12"/>
        <v>1</v>
      </c>
      <c r="AL41" s="23">
        <f t="shared" si="12"/>
        <v>0</v>
      </c>
      <c r="AM41" s="23">
        <f>COUNTIF(AM10:AM37,"&gt;0")</f>
        <v>13</v>
      </c>
      <c r="AN41" s="23">
        <f t="shared" si="12"/>
        <v>8</v>
      </c>
      <c r="AO41" s="23">
        <f t="shared" si="12"/>
        <v>0</v>
      </c>
      <c r="AP41" s="23">
        <f t="shared" si="12"/>
        <v>9</v>
      </c>
      <c r="AQ41" s="23">
        <f t="shared" si="12"/>
        <v>8</v>
      </c>
      <c r="AR41" s="23">
        <f t="shared" si="12"/>
        <v>8</v>
      </c>
      <c r="AS41" s="23">
        <f t="shared" ref="AS41" si="15">COUNTIF(AS10:AS37,"&gt;0")</f>
        <v>7</v>
      </c>
      <c r="AT41" s="23">
        <f t="shared" si="12"/>
        <v>7</v>
      </c>
      <c r="AU41" s="23">
        <f t="shared" si="12"/>
        <v>7</v>
      </c>
      <c r="AV41" s="23">
        <f t="shared" si="12"/>
        <v>6</v>
      </c>
      <c r="AW41" s="23">
        <f t="shared" si="12"/>
        <v>8</v>
      </c>
      <c r="AX41" s="23">
        <f t="shared" si="12"/>
        <v>5</v>
      </c>
      <c r="AY41" s="23">
        <f t="shared" si="12"/>
        <v>8</v>
      </c>
      <c r="AZ41" s="23">
        <f t="shared" si="12"/>
        <v>7</v>
      </c>
      <c r="BA41" s="23">
        <f t="shared" si="12"/>
        <v>0</v>
      </c>
      <c r="BB41" s="23">
        <f t="shared" si="12"/>
        <v>7</v>
      </c>
      <c r="BC41" s="23"/>
      <c r="BD41" s="83">
        <f t="shared" si="12"/>
        <v>22</v>
      </c>
    </row>
    <row r="42" spans="1:120" x14ac:dyDescent="0.2"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</row>
    <row r="44" spans="1:120" x14ac:dyDescent="0.2">
      <c r="A44" t="s">
        <v>118</v>
      </c>
      <c r="C44">
        <f>C4</f>
        <v>0</v>
      </c>
      <c r="D44">
        <f t="shared" ref="D44:BB44" si="16">D4</f>
        <v>0</v>
      </c>
      <c r="E44">
        <f t="shared" si="16"/>
        <v>17</v>
      </c>
      <c r="F44">
        <f t="shared" si="16"/>
        <v>21</v>
      </c>
      <c r="G44">
        <f t="shared" si="16"/>
        <v>0</v>
      </c>
      <c r="H44">
        <f t="shared" si="16"/>
        <v>24</v>
      </c>
      <c r="I44">
        <f t="shared" si="16"/>
        <v>17</v>
      </c>
      <c r="J44">
        <f t="shared" si="16"/>
        <v>22</v>
      </c>
      <c r="K44">
        <f t="shared" si="16"/>
        <v>0</v>
      </c>
      <c r="L44">
        <f t="shared" si="16"/>
        <v>0</v>
      </c>
      <c r="M44">
        <f t="shared" si="16"/>
        <v>19</v>
      </c>
      <c r="N44">
        <f t="shared" si="16"/>
        <v>18</v>
      </c>
      <c r="O44">
        <f t="shared" si="16"/>
        <v>18</v>
      </c>
      <c r="P44">
        <f t="shared" si="16"/>
        <v>26</v>
      </c>
      <c r="Q44">
        <f t="shared" si="16"/>
        <v>20</v>
      </c>
      <c r="R44">
        <f t="shared" si="16"/>
        <v>19</v>
      </c>
      <c r="S44">
        <f t="shared" si="16"/>
        <v>22</v>
      </c>
      <c r="T44">
        <f t="shared" si="16"/>
        <v>30</v>
      </c>
      <c r="U44">
        <f t="shared" si="16"/>
        <v>22</v>
      </c>
      <c r="V44">
        <f t="shared" si="16"/>
        <v>17</v>
      </c>
      <c r="W44">
        <f t="shared" si="16"/>
        <v>19</v>
      </c>
      <c r="X44">
        <f t="shared" si="16"/>
        <v>25</v>
      </c>
      <c r="Y44">
        <f t="shared" si="16"/>
        <v>30</v>
      </c>
      <c r="Z44">
        <f t="shared" si="16"/>
        <v>24</v>
      </c>
      <c r="AA44">
        <f t="shared" si="16"/>
        <v>27</v>
      </c>
      <c r="AB44">
        <f t="shared" si="16"/>
        <v>29</v>
      </c>
      <c r="AC44">
        <f t="shared" si="16"/>
        <v>29</v>
      </c>
      <c r="AD44">
        <f t="shared" si="16"/>
        <v>32</v>
      </c>
      <c r="AE44">
        <f t="shared" si="16"/>
        <v>22</v>
      </c>
      <c r="AF44">
        <f t="shared" si="16"/>
        <v>23</v>
      </c>
      <c r="AG44">
        <f t="shared" si="16"/>
        <v>32</v>
      </c>
      <c r="AH44">
        <f t="shared" si="16"/>
        <v>30</v>
      </c>
      <c r="AI44">
        <f t="shared" si="16"/>
        <v>21</v>
      </c>
      <c r="AJ44">
        <f t="shared" si="16"/>
        <v>23</v>
      </c>
      <c r="AK44">
        <f t="shared" si="16"/>
        <v>19</v>
      </c>
      <c r="AL44">
        <f t="shared" si="16"/>
        <v>0</v>
      </c>
      <c r="AM44">
        <f t="shared" si="16"/>
        <v>22</v>
      </c>
      <c r="AN44">
        <f t="shared" si="16"/>
        <v>21</v>
      </c>
      <c r="AO44">
        <f t="shared" si="16"/>
        <v>0</v>
      </c>
      <c r="AP44">
        <f t="shared" si="16"/>
        <v>25</v>
      </c>
      <c r="AQ44">
        <f t="shared" si="16"/>
        <v>21</v>
      </c>
      <c r="AR44">
        <f t="shared" si="16"/>
        <v>18</v>
      </c>
      <c r="AS44">
        <f t="shared" si="16"/>
        <v>22</v>
      </c>
      <c r="AT44">
        <f t="shared" si="16"/>
        <v>22</v>
      </c>
      <c r="AU44">
        <f t="shared" si="16"/>
        <v>17.5</v>
      </c>
      <c r="AV44">
        <f t="shared" si="16"/>
        <v>21</v>
      </c>
      <c r="AW44">
        <f t="shared" si="16"/>
        <v>18</v>
      </c>
      <c r="AX44">
        <f t="shared" si="16"/>
        <v>16</v>
      </c>
      <c r="AY44">
        <f t="shared" si="16"/>
        <v>21</v>
      </c>
      <c r="AZ44">
        <f t="shared" si="16"/>
        <v>22</v>
      </c>
      <c r="BA44">
        <f t="shared" si="16"/>
        <v>17</v>
      </c>
      <c r="BB44">
        <f t="shared" si="16"/>
        <v>14</v>
      </c>
    </row>
  </sheetData>
  <sortState ref="BP10:BQ37">
    <sortCondition descending="1" ref="BQ10:BQ37"/>
  </sortState>
  <mergeCells count="1">
    <mergeCell ref="BR8:BS8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1" sqref="C1"/>
    </sheetView>
  </sheetViews>
  <sheetFormatPr defaultRowHeight="12.75" x14ac:dyDescent="0.2"/>
  <cols>
    <col min="1" max="1" width="32.140625" customWidth="1"/>
    <col min="2" max="2" width="3" customWidth="1"/>
    <col min="3" max="3" width="27.5703125" customWidth="1"/>
    <col min="5" max="5" width="11.28515625" customWidth="1"/>
    <col min="6" max="6" width="18.140625" customWidth="1"/>
  </cols>
  <sheetData>
    <row r="1" spans="1:11" ht="32.25" customHeight="1" thickBot="1" x14ac:dyDescent="0.25">
      <c r="A1" s="1" t="s">
        <v>0</v>
      </c>
      <c r="B1" s="1"/>
      <c r="C1" s="100" t="s">
        <v>0</v>
      </c>
      <c r="D1" s="75">
        <v>39</v>
      </c>
      <c r="E1" s="101" t="s">
        <v>1</v>
      </c>
      <c r="F1" s="102">
        <v>40450</v>
      </c>
    </row>
    <row r="2" spans="1:11" ht="32.25" customHeight="1" thickBot="1" x14ac:dyDescent="0.25">
      <c r="A2" s="3" t="s">
        <v>2</v>
      </c>
      <c r="B2" s="3"/>
      <c r="C2" s="103" t="s">
        <v>2</v>
      </c>
      <c r="D2" s="104">
        <v>0.54166666666666663</v>
      </c>
      <c r="E2" s="105" t="s">
        <v>3</v>
      </c>
      <c r="F2" s="104">
        <v>0.5625</v>
      </c>
    </row>
    <row r="3" spans="1:11" ht="48" customHeight="1" thickBot="1" x14ac:dyDescent="0.25">
      <c r="A3" s="3" t="s">
        <v>4</v>
      </c>
      <c r="B3" s="3"/>
      <c r="C3" s="103" t="s">
        <v>116</v>
      </c>
      <c r="D3" s="76">
        <v>14</v>
      </c>
      <c r="E3" s="105" t="s">
        <v>114</v>
      </c>
      <c r="F3" s="76">
        <v>3</v>
      </c>
    </row>
    <row r="4" spans="1:11" ht="48" customHeight="1" thickBot="1" x14ac:dyDescent="0.25">
      <c r="A4" s="3" t="s">
        <v>5</v>
      </c>
      <c r="B4" s="3"/>
      <c r="C4" s="103" t="s">
        <v>102</v>
      </c>
      <c r="D4" s="76"/>
      <c r="E4" s="105" t="s">
        <v>6</v>
      </c>
      <c r="F4" s="76" t="s">
        <v>47</v>
      </c>
    </row>
    <row r="5" spans="1:11" ht="16.5" thickBot="1" x14ac:dyDescent="0.25">
      <c r="A5" s="5"/>
      <c r="B5" s="5"/>
      <c r="C5" s="96"/>
    </row>
    <row r="6" spans="1:11" ht="31.5" x14ac:dyDescent="0.2">
      <c r="A6" s="6"/>
      <c r="B6" s="6"/>
      <c r="C6" s="6"/>
      <c r="D6" s="112"/>
      <c r="E6" s="113"/>
      <c r="F6" s="114"/>
      <c r="G6" s="10" t="s">
        <v>9</v>
      </c>
      <c r="H6" s="13"/>
    </row>
    <row r="7" spans="1:11" ht="63" x14ac:dyDescent="0.2">
      <c r="A7" s="7"/>
      <c r="B7" s="7"/>
      <c r="C7" s="7"/>
      <c r="D7" s="115" t="s">
        <v>8</v>
      </c>
      <c r="E7" s="116"/>
      <c r="F7" s="117"/>
      <c r="G7" s="11" t="s">
        <v>10</v>
      </c>
      <c r="H7" s="14" t="s">
        <v>12</v>
      </c>
    </row>
    <row r="8" spans="1:11" ht="30.75" thickBot="1" x14ac:dyDescent="0.25">
      <c r="A8" s="8" t="s">
        <v>7</v>
      </c>
      <c r="B8" s="8"/>
      <c r="C8" s="8" t="s">
        <v>7</v>
      </c>
      <c r="D8" s="118"/>
      <c r="E8" s="119"/>
      <c r="F8" s="120"/>
      <c r="G8" s="11" t="s">
        <v>11</v>
      </c>
      <c r="H8" s="14"/>
      <c r="J8" s="90" t="s">
        <v>109</v>
      </c>
      <c r="K8" s="90" t="s">
        <v>110</v>
      </c>
    </row>
    <row r="9" spans="1:11" ht="78.75" x14ac:dyDescent="0.2">
      <c r="A9" s="9"/>
      <c r="B9" s="9"/>
      <c r="C9" s="9"/>
      <c r="D9" s="15">
        <v>1</v>
      </c>
      <c r="E9" s="15">
        <v>2</v>
      </c>
      <c r="F9" s="15">
        <v>3</v>
      </c>
      <c r="G9" s="11"/>
      <c r="H9" s="14" t="s">
        <v>13</v>
      </c>
      <c r="J9" s="89">
        <f>SUM(J10:J38)</f>
        <v>31</v>
      </c>
      <c r="K9" s="89">
        <f>COUNTIF(J11:J38,"&gt;0")</f>
        <v>7</v>
      </c>
    </row>
    <row r="10" spans="1:11" ht="13.5" thickBot="1" x14ac:dyDescent="0.25">
      <c r="A10" s="2"/>
      <c r="B10" s="2"/>
      <c r="C10" s="2"/>
      <c r="D10" s="16" t="s">
        <v>14</v>
      </c>
      <c r="E10" s="16" t="s">
        <v>15</v>
      </c>
      <c r="F10" s="16" t="s">
        <v>16</v>
      </c>
      <c r="G10" s="12"/>
      <c r="H10" s="4"/>
      <c r="J10" s="29" t="s">
        <v>44</v>
      </c>
    </row>
    <row r="11" spans="1:11" ht="15.75" thickBot="1" x14ac:dyDescent="0.25">
      <c r="A11" s="17" t="s">
        <v>17</v>
      </c>
      <c r="B11" s="17"/>
      <c r="C11" s="99" t="s">
        <v>17</v>
      </c>
      <c r="D11" s="75"/>
      <c r="E11" s="75"/>
      <c r="F11" s="75"/>
      <c r="G11" s="75"/>
      <c r="H11" s="18"/>
      <c r="J11">
        <f>SUM(D11:F11)</f>
        <v>0</v>
      </c>
    </row>
    <row r="12" spans="1:11" ht="15.75" thickBot="1" x14ac:dyDescent="0.25">
      <c r="A12" s="17" t="s">
        <v>18</v>
      </c>
      <c r="B12" s="17"/>
      <c r="C12" s="84" t="s">
        <v>18</v>
      </c>
      <c r="D12" s="76"/>
      <c r="E12" s="76"/>
      <c r="F12" s="76"/>
      <c r="G12" s="76"/>
      <c r="H12" s="18"/>
      <c r="J12">
        <f t="shared" ref="J12:J38" si="0">SUM(D12:F12)</f>
        <v>0</v>
      </c>
    </row>
    <row r="13" spans="1:11" ht="15.75" thickBot="1" x14ac:dyDescent="0.25">
      <c r="A13" s="17" t="s">
        <v>19</v>
      </c>
      <c r="B13" s="17"/>
      <c r="C13" s="84" t="s">
        <v>19</v>
      </c>
      <c r="D13" s="76">
        <v>2</v>
      </c>
      <c r="E13" s="76"/>
      <c r="F13" s="76"/>
      <c r="G13" s="76"/>
      <c r="H13" s="18"/>
      <c r="J13">
        <f t="shared" si="0"/>
        <v>2</v>
      </c>
    </row>
    <row r="14" spans="1:11" ht="15.75" thickBot="1" x14ac:dyDescent="0.25">
      <c r="A14" s="17" t="s">
        <v>20</v>
      </c>
      <c r="B14" s="17"/>
      <c r="C14" s="84" t="s">
        <v>20</v>
      </c>
      <c r="D14" s="76"/>
      <c r="E14" s="76"/>
      <c r="F14" s="76"/>
      <c r="G14" s="76"/>
      <c r="H14" s="18"/>
      <c r="J14">
        <f t="shared" si="0"/>
        <v>0</v>
      </c>
    </row>
    <row r="15" spans="1:11" ht="15.75" thickBot="1" x14ac:dyDescent="0.25">
      <c r="A15" s="17" t="s">
        <v>21</v>
      </c>
      <c r="B15" s="17"/>
      <c r="C15" s="84" t="s">
        <v>21</v>
      </c>
      <c r="D15" s="76"/>
      <c r="E15" s="76"/>
      <c r="F15" s="76"/>
      <c r="G15" s="76"/>
      <c r="H15" s="18"/>
      <c r="J15">
        <f t="shared" si="0"/>
        <v>0</v>
      </c>
    </row>
    <row r="16" spans="1:11" ht="15.75" thickBot="1" x14ac:dyDescent="0.25">
      <c r="A16" s="17" t="s">
        <v>22</v>
      </c>
      <c r="B16" s="17"/>
      <c r="C16" s="84" t="s">
        <v>22</v>
      </c>
      <c r="D16" s="76">
        <v>5</v>
      </c>
      <c r="E16" s="76"/>
      <c r="F16" s="76"/>
      <c r="G16" s="76"/>
      <c r="H16" s="18"/>
      <c r="J16">
        <f t="shared" si="0"/>
        <v>5</v>
      </c>
    </row>
    <row r="17" spans="1:10" ht="15.75" thickBot="1" x14ac:dyDescent="0.25">
      <c r="A17" s="17" t="s">
        <v>23</v>
      </c>
      <c r="B17" s="17"/>
      <c r="C17" s="84" t="s">
        <v>23</v>
      </c>
      <c r="D17" s="76">
        <v>15</v>
      </c>
      <c r="E17" s="76"/>
      <c r="F17" s="76"/>
      <c r="G17" s="76"/>
      <c r="H17" s="18"/>
      <c r="J17">
        <f t="shared" si="0"/>
        <v>15</v>
      </c>
    </row>
    <row r="18" spans="1:10" ht="15.75" thickBot="1" x14ac:dyDescent="0.25">
      <c r="A18" s="17" t="s">
        <v>24</v>
      </c>
      <c r="B18" s="17"/>
      <c r="C18" s="84" t="s">
        <v>24</v>
      </c>
      <c r="D18" s="76"/>
      <c r="E18" s="76"/>
      <c r="F18" s="76"/>
      <c r="G18" s="76"/>
      <c r="H18" s="18"/>
      <c r="J18">
        <f t="shared" si="0"/>
        <v>0</v>
      </c>
    </row>
    <row r="19" spans="1:10" ht="15.75" thickBot="1" x14ac:dyDescent="0.25">
      <c r="A19" s="17" t="s">
        <v>25</v>
      </c>
      <c r="B19" s="17"/>
      <c r="C19" s="84" t="s">
        <v>25</v>
      </c>
      <c r="D19" s="76">
        <v>4</v>
      </c>
      <c r="E19" s="76"/>
      <c r="F19" s="76"/>
      <c r="G19" s="76"/>
      <c r="H19" s="18"/>
      <c r="J19">
        <f t="shared" si="0"/>
        <v>4</v>
      </c>
    </row>
    <row r="20" spans="1:10" ht="15.75" thickBot="1" x14ac:dyDescent="0.25">
      <c r="A20" s="17" t="s">
        <v>26</v>
      </c>
      <c r="B20" s="17"/>
      <c r="C20" s="84" t="s">
        <v>26</v>
      </c>
      <c r="D20" s="76"/>
      <c r="E20" s="76"/>
      <c r="F20" s="76"/>
      <c r="G20" s="76"/>
      <c r="H20" s="18"/>
      <c r="J20">
        <f t="shared" si="0"/>
        <v>0</v>
      </c>
    </row>
    <row r="21" spans="1:10" ht="15.75" thickBot="1" x14ac:dyDescent="0.25">
      <c r="A21" s="17" t="s">
        <v>27</v>
      </c>
      <c r="B21" s="17"/>
      <c r="C21" s="84" t="s">
        <v>27</v>
      </c>
      <c r="D21" s="76">
        <v>1</v>
      </c>
      <c r="E21" s="76"/>
      <c r="F21" s="76"/>
      <c r="G21" s="76"/>
      <c r="H21" s="18"/>
      <c r="J21">
        <f t="shared" si="0"/>
        <v>1</v>
      </c>
    </row>
    <row r="22" spans="1:10" ht="15.75" thickBot="1" x14ac:dyDescent="0.25">
      <c r="A22" s="17" t="s">
        <v>28</v>
      </c>
      <c r="B22" s="17"/>
      <c r="C22" s="84" t="s">
        <v>28</v>
      </c>
      <c r="D22" s="76"/>
      <c r="E22" s="76"/>
      <c r="F22" s="76"/>
      <c r="G22" s="76"/>
      <c r="H22" s="18"/>
      <c r="J22">
        <f t="shared" si="0"/>
        <v>0</v>
      </c>
    </row>
    <row r="23" spans="1:10" ht="15.75" thickBot="1" x14ac:dyDescent="0.25">
      <c r="A23" s="17" t="s">
        <v>29</v>
      </c>
      <c r="B23" s="17"/>
      <c r="C23" s="84" t="s">
        <v>29</v>
      </c>
      <c r="D23" s="76">
        <v>1</v>
      </c>
      <c r="E23" s="76"/>
      <c r="F23" s="76"/>
      <c r="G23" s="76"/>
      <c r="H23" s="18"/>
      <c r="J23">
        <f t="shared" si="0"/>
        <v>1</v>
      </c>
    </row>
    <row r="24" spans="1:10" ht="15.75" thickBot="1" x14ac:dyDescent="0.25">
      <c r="A24" s="17" t="s">
        <v>30</v>
      </c>
      <c r="B24" s="17"/>
      <c r="C24" s="84" t="s">
        <v>30</v>
      </c>
      <c r="D24" s="76"/>
      <c r="E24" s="76"/>
      <c r="F24" s="76"/>
      <c r="G24" s="76"/>
      <c r="H24" s="18"/>
      <c r="J24">
        <f t="shared" si="0"/>
        <v>0</v>
      </c>
    </row>
    <row r="25" spans="1:10" ht="15.75" thickBot="1" x14ac:dyDescent="0.25">
      <c r="A25" s="17" t="s">
        <v>31</v>
      </c>
      <c r="B25" s="17"/>
      <c r="C25" s="84" t="s">
        <v>31</v>
      </c>
      <c r="D25" s="76"/>
      <c r="E25" s="76"/>
      <c r="F25" s="76"/>
      <c r="G25" s="76"/>
      <c r="H25" s="18"/>
      <c r="J25">
        <f t="shared" si="0"/>
        <v>0</v>
      </c>
    </row>
    <row r="26" spans="1:10" ht="15.75" thickBot="1" x14ac:dyDescent="0.25">
      <c r="A26" s="17" t="s">
        <v>32</v>
      </c>
      <c r="B26" s="17"/>
      <c r="C26" s="84" t="s">
        <v>103</v>
      </c>
      <c r="D26" s="76"/>
      <c r="E26" s="76"/>
      <c r="F26" s="76"/>
      <c r="G26" s="76"/>
      <c r="H26" s="18"/>
      <c r="J26">
        <f t="shared" si="0"/>
        <v>0</v>
      </c>
    </row>
    <row r="27" spans="1:10" ht="15.75" thickBot="1" x14ac:dyDescent="0.25">
      <c r="A27" s="17" t="s">
        <v>33</v>
      </c>
      <c r="B27" s="17"/>
      <c r="C27" s="84" t="s">
        <v>33</v>
      </c>
      <c r="D27" s="76">
        <v>3</v>
      </c>
      <c r="E27" s="76"/>
      <c r="F27" s="76"/>
      <c r="G27" s="76"/>
      <c r="H27" s="18"/>
      <c r="J27">
        <f t="shared" si="0"/>
        <v>3</v>
      </c>
    </row>
    <row r="28" spans="1:10" ht="15.75" thickBot="1" x14ac:dyDescent="0.25">
      <c r="A28" s="17" t="s">
        <v>34</v>
      </c>
      <c r="B28" s="17"/>
      <c r="C28" s="84" t="s">
        <v>34</v>
      </c>
      <c r="D28" s="76"/>
      <c r="E28" s="76"/>
      <c r="F28" s="76"/>
      <c r="G28" s="76"/>
      <c r="H28" s="18"/>
      <c r="J28">
        <f t="shared" si="0"/>
        <v>0</v>
      </c>
    </row>
    <row r="29" spans="1:10" ht="15.75" thickBot="1" x14ac:dyDescent="0.25">
      <c r="A29" s="17" t="s">
        <v>35</v>
      </c>
      <c r="B29" s="17"/>
      <c r="C29" s="84" t="s">
        <v>98</v>
      </c>
      <c r="D29" s="76"/>
      <c r="E29" s="76"/>
      <c r="F29" s="76"/>
      <c r="G29" s="76"/>
      <c r="H29" s="18"/>
      <c r="J29">
        <f t="shared" si="0"/>
        <v>0</v>
      </c>
    </row>
    <row r="30" spans="1:10" ht="15.75" thickBot="1" x14ac:dyDescent="0.25">
      <c r="A30" s="17" t="s">
        <v>36</v>
      </c>
      <c r="B30" s="17"/>
      <c r="C30" s="84" t="s">
        <v>36</v>
      </c>
      <c r="D30" s="76"/>
      <c r="E30" s="76"/>
      <c r="F30" s="76"/>
      <c r="G30" s="76"/>
      <c r="H30" s="18"/>
      <c r="J30">
        <f t="shared" si="0"/>
        <v>0</v>
      </c>
    </row>
    <row r="31" spans="1:10" ht="15.75" thickBot="1" x14ac:dyDescent="0.25">
      <c r="A31" s="17" t="s">
        <v>37</v>
      </c>
      <c r="B31" s="17"/>
      <c r="C31" s="84" t="s">
        <v>37</v>
      </c>
      <c r="D31" s="76"/>
      <c r="E31" s="76"/>
      <c r="F31" s="76"/>
      <c r="G31" s="76"/>
      <c r="H31" s="18"/>
      <c r="J31">
        <f t="shared" si="0"/>
        <v>0</v>
      </c>
    </row>
    <row r="32" spans="1:10" ht="15.75" thickBot="1" x14ac:dyDescent="0.25">
      <c r="A32" s="17" t="s">
        <v>38</v>
      </c>
      <c r="B32" s="17"/>
      <c r="C32" s="84" t="s">
        <v>38</v>
      </c>
      <c r="D32" s="76"/>
      <c r="E32" s="76"/>
      <c r="F32" s="76"/>
      <c r="G32" s="76"/>
      <c r="H32" s="18"/>
      <c r="J32">
        <f t="shared" si="0"/>
        <v>0</v>
      </c>
    </row>
    <row r="33" spans="1:10" ht="15.75" thickBot="1" x14ac:dyDescent="0.25">
      <c r="A33" s="17" t="s">
        <v>39</v>
      </c>
      <c r="B33" s="17"/>
      <c r="C33" s="106"/>
      <c r="D33" s="121"/>
      <c r="E33" s="121"/>
      <c r="F33" s="121"/>
      <c r="G33" s="18"/>
      <c r="H33" s="18"/>
      <c r="J33">
        <f t="shared" si="0"/>
        <v>0</v>
      </c>
    </row>
    <row r="34" spans="1:10" ht="15" customHeight="1" thickBot="1" x14ac:dyDescent="0.25">
      <c r="A34" s="17" t="s">
        <v>40</v>
      </c>
      <c r="B34" s="17"/>
      <c r="C34" s="106" t="s">
        <v>39</v>
      </c>
      <c r="D34" s="122"/>
      <c r="E34" s="122"/>
      <c r="F34" s="122"/>
      <c r="G34" s="18"/>
      <c r="H34" s="18"/>
      <c r="J34">
        <f t="shared" si="0"/>
        <v>0</v>
      </c>
    </row>
    <row r="35" spans="1:10" ht="15" customHeight="1" thickBot="1" x14ac:dyDescent="0.25">
      <c r="A35" s="19" t="s">
        <v>41</v>
      </c>
      <c r="C35" s="106"/>
      <c r="D35" s="122"/>
      <c r="E35" s="122"/>
      <c r="F35" s="122"/>
      <c r="G35" s="18"/>
      <c r="H35" s="18"/>
      <c r="J35">
        <f t="shared" si="0"/>
        <v>0</v>
      </c>
    </row>
    <row r="36" spans="1:10" ht="15" customHeight="1" thickBot="1" x14ac:dyDescent="0.25">
      <c r="A36" s="19" t="s">
        <v>42</v>
      </c>
      <c r="C36" s="84"/>
      <c r="D36" s="123"/>
      <c r="E36" s="123"/>
      <c r="F36" s="123"/>
      <c r="G36" s="18"/>
      <c r="H36" s="18"/>
      <c r="J36">
        <f t="shared" si="0"/>
        <v>0</v>
      </c>
    </row>
    <row r="37" spans="1:10" ht="15" thickBot="1" x14ac:dyDescent="0.25">
      <c r="A37" s="19" t="s">
        <v>43</v>
      </c>
      <c r="C37" s="19" t="s">
        <v>43</v>
      </c>
      <c r="D37" s="18"/>
      <c r="E37" s="18"/>
      <c r="F37" s="18"/>
      <c r="G37" s="18"/>
      <c r="H37" s="18"/>
      <c r="J37">
        <f t="shared" si="0"/>
        <v>0</v>
      </c>
    </row>
    <row r="38" spans="1:10" ht="15" thickBot="1" x14ac:dyDescent="0.25">
      <c r="A38" s="19" t="s">
        <v>48</v>
      </c>
      <c r="C38" s="19" t="s">
        <v>48</v>
      </c>
      <c r="D38" s="18"/>
      <c r="E38" s="18"/>
      <c r="F38" s="18"/>
      <c r="G38" s="18"/>
      <c r="H38" s="18"/>
      <c r="J38">
        <f t="shared" si="0"/>
        <v>0</v>
      </c>
    </row>
  </sheetData>
  <mergeCells count="6">
    <mergeCell ref="D6:F6"/>
    <mergeCell ref="D7:F7"/>
    <mergeCell ref="D8:F8"/>
    <mergeCell ref="E33:E36"/>
    <mergeCell ref="D33:D36"/>
    <mergeCell ref="F33:F36"/>
  </mergeCells>
  <phoneticPr fontId="8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9"/>
  <sheetViews>
    <sheetView workbookViewId="0">
      <pane xSplit="3" ySplit="3" topLeftCell="D179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 x14ac:dyDescent="0.2"/>
  <cols>
    <col min="1" max="1" width="4.28515625" style="38" customWidth="1"/>
    <col min="3" max="3" width="3" customWidth="1"/>
    <col min="7" max="7" width="12.42578125" customWidth="1"/>
    <col min="11" max="11" width="11" customWidth="1"/>
    <col min="12" max="12" width="10.140625" customWidth="1"/>
  </cols>
  <sheetData>
    <row r="1" spans="1:20" ht="18" x14ac:dyDescent="0.25">
      <c r="B1" s="43" t="s">
        <v>64</v>
      </c>
    </row>
    <row r="2" spans="1:20" ht="15.75" x14ac:dyDescent="0.25">
      <c r="B2" s="44" t="s">
        <v>65</v>
      </c>
      <c r="D2" s="124" t="s">
        <v>66</v>
      </c>
      <c r="E2" s="111"/>
      <c r="F2" s="111"/>
      <c r="G2" s="111"/>
      <c r="H2" s="124" t="s">
        <v>67</v>
      </c>
      <c r="I2" s="111"/>
      <c r="J2" s="45" t="s">
        <v>88</v>
      </c>
      <c r="K2" s="44" t="s">
        <v>68</v>
      </c>
      <c r="L2" s="77" t="s">
        <v>100</v>
      </c>
      <c r="N2" s="44" t="s">
        <v>69</v>
      </c>
      <c r="O2" s="44" t="s">
        <v>70</v>
      </c>
      <c r="P2" s="44" t="s">
        <v>71</v>
      </c>
      <c r="S2" s="110" t="s">
        <v>72</v>
      </c>
      <c r="T2" s="111"/>
    </row>
    <row r="3" spans="1:20" ht="15.75" x14ac:dyDescent="0.25">
      <c r="B3" s="44"/>
      <c r="C3" s="109" t="s">
        <v>119</v>
      </c>
      <c r="D3" s="44" t="s">
        <v>73</v>
      </c>
      <c r="E3" s="44" t="s">
        <v>74</v>
      </c>
      <c r="F3" s="44" t="s">
        <v>75</v>
      </c>
      <c r="G3" s="44" t="s">
        <v>76</v>
      </c>
      <c r="H3" s="44" t="s">
        <v>77</v>
      </c>
      <c r="I3" s="44" t="s">
        <v>62</v>
      </c>
      <c r="J3" s="45" t="s">
        <v>89</v>
      </c>
      <c r="K3" s="44" t="s">
        <v>78</v>
      </c>
      <c r="L3" s="77" t="s">
        <v>99</v>
      </c>
      <c r="N3" s="44" t="s">
        <v>79</v>
      </c>
      <c r="O3" s="44" t="s">
        <v>79</v>
      </c>
    </row>
    <row r="4" spans="1:20" x14ac:dyDescent="0.2">
      <c r="A4" s="97" t="s">
        <v>86</v>
      </c>
      <c r="B4" s="46">
        <v>40087</v>
      </c>
      <c r="D4" s="47">
        <v>17.3</v>
      </c>
      <c r="E4" s="47">
        <v>5.5</v>
      </c>
      <c r="F4" s="47">
        <v>12.7</v>
      </c>
      <c r="G4" s="47">
        <v>3</v>
      </c>
      <c r="H4" s="48">
        <v>289</v>
      </c>
      <c r="I4" s="47">
        <v>3.8</v>
      </c>
      <c r="J4" s="47">
        <v>2.1</v>
      </c>
      <c r="K4" s="47">
        <v>0</v>
      </c>
      <c r="N4">
        <v>13</v>
      </c>
      <c r="O4">
        <v>0</v>
      </c>
      <c r="P4">
        <v>-100</v>
      </c>
      <c r="R4" s="50"/>
      <c r="S4" s="51">
        <f t="shared" ref="S4:S62" si="0">I4*SIN(H4*PI()/180)</f>
        <v>-3.5929705872774043</v>
      </c>
      <c r="T4" s="51">
        <f t="shared" ref="T4:T62" si="1">I4*COS(H4*PI()/180)</f>
        <v>1.2371589869371939</v>
      </c>
    </row>
    <row r="5" spans="1:20" x14ac:dyDescent="0.2">
      <c r="A5" s="97" t="s">
        <v>80</v>
      </c>
      <c r="B5" s="46">
        <v>40088</v>
      </c>
      <c r="D5" s="47">
        <v>15</v>
      </c>
      <c r="E5" s="47">
        <v>4.7</v>
      </c>
      <c r="F5" s="47">
        <v>10.1</v>
      </c>
      <c r="G5" s="47">
        <v>3.1</v>
      </c>
      <c r="H5" s="48">
        <v>249</v>
      </c>
      <c r="I5" s="47">
        <v>3.5</v>
      </c>
      <c r="J5" s="47">
        <v>0.8</v>
      </c>
      <c r="K5" s="47">
        <v>0.2</v>
      </c>
      <c r="N5">
        <v>13</v>
      </c>
      <c r="O5">
        <v>0</v>
      </c>
      <c r="P5">
        <v>-100</v>
      </c>
      <c r="R5" s="50"/>
      <c r="S5" s="51">
        <f t="shared" si="0"/>
        <v>-3.2675314927402059</v>
      </c>
      <c r="T5" s="51">
        <f t="shared" si="1"/>
        <v>-1.2542878234085526</v>
      </c>
    </row>
    <row r="6" spans="1:20" x14ac:dyDescent="0.2">
      <c r="A6" s="97" t="s">
        <v>81</v>
      </c>
      <c r="B6" s="46">
        <v>40089</v>
      </c>
      <c r="D6" s="47">
        <v>15.5</v>
      </c>
      <c r="E6" s="47">
        <v>8.9</v>
      </c>
      <c r="F6" s="47">
        <v>12.9</v>
      </c>
      <c r="G6" s="47">
        <v>8.1</v>
      </c>
      <c r="H6" s="48">
        <v>221</v>
      </c>
      <c r="I6" s="47">
        <v>8</v>
      </c>
      <c r="J6" s="47">
        <v>0</v>
      </c>
      <c r="K6" s="47">
        <v>0</v>
      </c>
      <c r="N6">
        <v>13</v>
      </c>
      <c r="O6">
        <v>0</v>
      </c>
      <c r="P6">
        <v>-100</v>
      </c>
      <c r="R6" s="50"/>
      <c r="S6" s="51">
        <f t="shared" si="0"/>
        <v>-5.2484722319240591</v>
      </c>
      <c r="T6" s="51">
        <f t="shared" si="1"/>
        <v>-6.0376766417821752</v>
      </c>
    </row>
    <row r="7" spans="1:20" x14ac:dyDescent="0.2">
      <c r="A7" s="97" t="s">
        <v>82</v>
      </c>
      <c r="B7" s="46">
        <v>40090</v>
      </c>
      <c r="D7" s="47">
        <v>17.399999999999999</v>
      </c>
      <c r="E7" s="47">
        <v>4.7</v>
      </c>
      <c r="F7" s="47">
        <v>11.7</v>
      </c>
      <c r="G7" s="47">
        <v>1.2</v>
      </c>
      <c r="H7" s="48">
        <v>255</v>
      </c>
      <c r="I7" s="47">
        <v>4.4000000000000004</v>
      </c>
      <c r="J7" s="47">
        <v>4.5</v>
      </c>
      <c r="K7" s="47">
        <v>0.8</v>
      </c>
      <c r="N7">
        <v>13</v>
      </c>
      <c r="O7">
        <v>0</v>
      </c>
      <c r="P7">
        <v>-100</v>
      </c>
      <c r="R7" s="50"/>
      <c r="S7" s="51">
        <f t="shared" si="0"/>
        <v>-4.2500736356719013</v>
      </c>
      <c r="T7" s="51">
        <f t="shared" si="1"/>
        <v>-1.1388037984510908</v>
      </c>
    </row>
    <row r="8" spans="1:20" x14ac:dyDescent="0.2">
      <c r="A8" s="97" t="s">
        <v>83</v>
      </c>
      <c r="B8" s="46">
        <v>40091</v>
      </c>
      <c r="D8" s="47">
        <v>13.9</v>
      </c>
      <c r="E8" s="47">
        <v>4.3</v>
      </c>
      <c r="F8" s="47">
        <v>11.2</v>
      </c>
      <c r="G8" s="47">
        <v>0.6</v>
      </c>
      <c r="H8" s="48">
        <v>134</v>
      </c>
      <c r="I8" s="47">
        <v>2.1</v>
      </c>
      <c r="J8" s="47">
        <v>0</v>
      </c>
      <c r="K8" s="47">
        <v>8.3000000000000007</v>
      </c>
      <c r="N8">
        <v>13</v>
      </c>
      <c r="O8">
        <v>0</v>
      </c>
      <c r="P8">
        <v>-100</v>
      </c>
      <c r="R8" s="50"/>
      <c r="S8" s="51">
        <f t="shared" si="0"/>
        <v>1.510613580711168</v>
      </c>
      <c r="T8" s="51">
        <f t="shared" si="1"/>
        <v>-1.4587825779638939</v>
      </c>
    </row>
    <row r="9" spans="1:20" x14ac:dyDescent="0.2">
      <c r="A9" s="97" t="s">
        <v>84</v>
      </c>
      <c r="B9" s="46">
        <v>40092</v>
      </c>
      <c r="D9" s="47">
        <v>18.3</v>
      </c>
      <c r="E9" s="47">
        <v>12.2</v>
      </c>
      <c r="F9" s="47">
        <v>15.2</v>
      </c>
      <c r="G9" s="47">
        <v>12.2</v>
      </c>
      <c r="H9" s="48">
        <v>206</v>
      </c>
      <c r="I9" s="47">
        <v>3.5</v>
      </c>
      <c r="J9" s="47">
        <v>0</v>
      </c>
      <c r="K9" s="47">
        <v>8.6</v>
      </c>
      <c r="N9">
        <v>13</v>
      </c>
      <c r="O9">
        <v>0</v>
      </c>
      <c r="P9">
        <v>-100</v>
      </c>
      <c r="R9" s="50"/>
      <c r="S9" s="51">
        <f t="shared" si="0"/>
        <v>-1.5342990137617698</v>
      </c>
      <c r="T9" s="51">
        <f t="shared" si="1"/>
        <v>-3.1457791620470852</v>
      </c>
    </row>
    <row r="10" spans="1:20" x14ac:dyDescent="0.2">
      <c r="A10" s="97" t="s">
        <v>85</v>
      </c>
      <c r="B10" s="46">
        <v>40093</v>
      </c>
      <c r="D10" s="47">
        <v>22</v>
      </c>
      <c r="E10" s="47">
        <v>15.7</v>
      </c>
      <c r="F10" s="47">
        <v>17.899999999999999</v>
      </c>
      <c r="G10" s="47">
        <v>15.9</v>
      </c>
      <c r="H10" s="48">
        <v>214</v>
      </c>
      <c r="I10" s="47">
        <v>3.9</v>
      </c>
      <c r="J10" s="47">
        <v>1.4</v>
      </c>
      <c r="K10" s="47">
        <v>25.1</v>
      </c>
      <c r="N10">
        <v>13</v>
      </c>
      <c r="O10">
        <v>0</v>
      </c>
      <c r="P10">
        <v>-100</v>
      </c>
      <c r="R10" s="50"/>
      <c r="S10" s="51">
        <f t="shared" si="0"/>
        <v>-2.1808523235359121</v>
      </c>
      <c r="T10" s="51">
        <f t="shared" si="1"/>
        <v>-3.2332465329646629</v>
      </c>
    </row>
    <row r="11" spans="1:20" x14ac:dyDescent="0.2">
      <c r="A11" s="97" t="s">
        <v>86</v>
      </c>
      <c r="B11" s="46">
        <v>40094</v>
      </c>
      <c r="D11" s="47">
        <v>16.2</v>
      </c>
      <c r="E11" s="47">
        <v>5.4</v>
      </c>
      <c r="F11" s="47">
        <v>11.5</v>
      </c>
      <c r="G11" s="47">
        <v>2.5</v>
      </c>
      <c r="H11" s="48">
        <v>346</v>
      </c>
      <c r="I11" s="47">
        <v>2.2000000000000002</v>
      </c>
      <c r="J11" s="47">
        <v>7.5</v>
      </c>
      <c r="K11" s="47">
        <v>7.1</v>
      </c>
      <c r="N11">
        <v>13</v>
      </c>
      <c r="O11">
        <v>0</v>
      </c>
      <c r="P11">
        <v>-100</v>
      </c>
      <c r="R11" s="50"/>
      <c r="S11" s="51">
        <f t="shared" si="0"/>
        <v>-0.53222817031926939</v>
      </c>
      <c r="T11" s="51">
        <f t="shared" si="1"/>
        <v>2.1346505978071924</v>
      </c>
    </row>
    <row r="12" spans="1:20" x14ac:dyDescent="0.2">
      <c r="A12" s="97" t="s">
        <v>80</v>
      </c>
      <c r="B12" s="46">
        <v>40095</v>
      </c>
      <c r="D12" s="47">
        <v>15.5</v>
      </c>
      <c r="E12" s="47">
        <v>4.5</v>
      </c>
      <c r="F12" s="47">
        <v>11.1</v>
      </c>
      <c r="G12" s="47">
        <v>1.8</v>
      </c>
      <c r="H12" s="48">
        <v>85</v>
      </c>
      <c r="I12" s="47">
        <v>3.3</v>
      </c>
      <c r="J12" s="47">
        <v>9.5</v>
      </c>
      <c r="K12" s="47">
        <v>9.1</v>
      </c>
      <c r="N12">
        <v>13</v>
      </c>
      <c r="O12">
        <v>0</v>
      </c>
      <c r="P12">
        <v>-100</v>
      </c>
      <c r="R12" s="50"/>
      <c r="S12" s="51">
        <f t="shared" si="0"/>
        <v>3.2874425037027599</v>
      </c>
      <c r="T12" s="51">
        <f t="shared" si="1"/>
        <v>0.28761395106727183</v>
      </c>
    </row>
    <row r="13" spans="1:20" x14ac:dyDescent="0.2">
      <c r="A13" s="97" t="s">
        <v>81</v>
      </c>
      <c r="B13" s="46">
        <v>40096</v>
      </c>
      <c r="D13" s="47">
        <v>17.600000000000001</v>
      </c>
      <c r="E13" s="47">
        <v>10.9</v>
      </c>
      <c r="F13" s="47">
        <v>13.8</v>
      </c>
      <c r="G13" s="47">
        <v>10.9</v>
      </c>
      <c r="H13" s="48">
        <v>257</v>
      </c>
      <c r="I13" s="47">
        <v>3.7</v>
      </c>
      <c r="J13" s="47">
        <v>3.3</v>
      </c>
      <c r="K13" s="47">
        <v>5.6</v>
      </c>
      <c r="N13">
        <v>13</v>
      </c>
      <c r="O13">
        <v>0</v>
      </c>
      <c r="P13">
        <v>-100</v>
      </c>
      <c r="R13" s="50"/>
      <c r="S13" s="51">
        <f t="shared" si="0"/>
        <v>-3.6051692397053703</v>
      </c>
      <c r="T13" s="51">
        <f t="shared" si="1"/>
        <v>-0.83231890107230144</v>
      </c>
    </row>
    <row r="14" spans="1:20" x14ac:dyDescent="0.2">
      <c r="A14" s="97" t="s">
        <v>82</v>
      </c>
      <c r="B14" s="46">
        <v>40097</v>
      </c>
      <c r="D14" s="47">
        <v>15.2</v>
      </c>
      <c r="E14" s="47">
        <v>9.4</v>
      </c>
      <c r="F14" s="47">
        <v>12</v>
      </c>
      <c r="G14" s="47">
        <v>8.8000000000000007</v>
      </c>
      <c r="H14" s="48">
        <v>248</v>
      </c>
      <c r="I14" s="47">
        <v>4</v>
      </c>
      <c r="J14" s="47">
        <v>0</v>
      </c>
      <c r="K14" s="47">
        <v>7.5</v>
      </c>
      <c r="N14">
        <v>13</v>
      </c>
      <c r="O14">
        <v>0</v>
      </c>
      <c r="P14">
        <v>-100</v>
      </c>
      <c r="R14" s="50"/>
      <c r="S14" s="51">
        <f t="shared" si="0"/>
        <v>-3.7087354182671493</v>
      </c>
      <c r="T14" s="51">
        <f t="shared" si="1"/>
        <v>-1.4984263736636492</v>
      </c>
    </row>
    <row r="15" spans="1:20" x14ac:dyDescent="0.2">
      <c r="A15" s="97" t="s">
        <v>83</v>
      </c>
      <c r="B15" s="46">
        <v>40098</v>
      </c>
      <c r="D15" s="47">
        <v>15.3</v>
      </c>
      <c r="E15" s="47">
        <v>7</v>
      </c>
      <c r="F15" s="47">
        <v>11.1</v>
      </c>
      <c r="G15" s="47">
        <v>5</v>
      </c>
      <c r="H15" s="48">
        <v>328</v>
      </c>
      <c r="I15" s="47">
        <v>4</v>
      </c>
      <c r="J15" s="47">
        <v>8.3000000000000007</v>
      </c>
      <c r="K15" s="47">
        <v>1.4</v>
      </c>
      <c r="N15">
        <v>13</v>
      </c>
      <c r="O15">
        <v>0</v>
      </c>
      <c r="P15">
        <v>-100</v>
      </c>
      <c r="R15" s="50"/>
      <c r="S15" s="51">
        <f t="shared" si="0"/>
        <v>-2.1196770569328232</v>
      </c>
      <c r="T15" s="51">
        <f t="shared" si="1"/>
        <v>3.3921923846257016</v>
      </c>
    </row>
    <row r="16" spans="1:20" x14ac:dyDescent="0.2">
      <c r="A16" s="97" t="s">
        <v>84</v>
      </c>
      <c r="B16" s="46">
        <v>40099</v>
      </c>
      <c r="D16" s="47">
        <v>14.8</v>
      </c>
      <c r="E16" s="47">
        <v>3</v>
      </c>
      <c r="F16" s="47">
        <v>9.3000000000000007</v>
      </c>
      <c r="G16" s="47">
        <v>1.3</v>
      </c>
      <c r="H16" s="48">
        <v>340</v>
      </c>
      <c r="I16" s="47">
        <v>3.2</v>
      </c>
      <c r="J16" s="47">
        <v>8.4</v>
      </c>
      <c r="K16" s="47">
        <v>0</v>
      </c>
      <c r="N16">
        <v>13</v>
      </c>
      <c r="O16">
        <v>0</v>
      </c>
      <c r="P16">
        <v>-100</v>
      </c>
      <c r="R16" s="50"/>
      <c r="S16" s="51">
        <f t="shared" si="0"/>
        <v>-1.0944644586421395</v>
      </c>
      <c r="T16" s="51">
        <f t="shared" si="1"/>
        <v>3.0070163865149073</v>
      </c>
    </row>
    <row r="17" spans="1:20" x14ac:dyDescent="0.2">
      <c r="A17" s="97" t="s">
        <v>85</v>
      </c>
      <c r="B17" s="46">
        <v>40100</v>
      </c>
      <c r="D17" s="47">
        <v>10.3</v>
      </c>
      <c r="E17" s="47">
        <v>-1.5</v>
      </c>
      <c r="F17" s="47">
        <v>4</v>
      </c>
      <c r="G17" s="47">
        <v>-4</v>
      </c>
      <c r="H17" s="48">
        <v>28</v>
      </c>
      <c r="I17" s="47">
        <v>2</v>
      </c>
      <c r="J17" s="47">
        <v>9.9</v>
      </c>
      <c r="K17" s="47">
        <v>0</v>
      </c>
      <c r="N17">
        <v>13</v>
      </c>
      <c r="O17">
        <v>0</v>
      </c>
      <c r="P17">
        <v>-100</v>
      </c>
      <c r="R17" s="50"/>
      <c r="S17" s="51">
        <f t="shared" si="0"/>
        <v>0.93894312557178161</v>
      </c>
      <c r="T17" s="51">
        <f t="shared" si="1"/>
        <v>1.765895185717854</v>
      </c>
    </row>
    <row r="18" spans="1:20" x14ac:dyDescent="0.2">
      <c r="A18" s="97" t="s">
        <v>86</v>
      </c>
      <c r="B18" s="46">
        <v>40101</v>
      </c>
      <c r="D18" s="47">
        <v>12</v>
      </c>
      <c r="E18" s="47">
        <v>-1.9</v>
      </c>
      <c r="F18" s="47">
        <v>5.0999999999999996</v>
      </c>
      <c r="G18" s="47">
        <v>-4.5</v>
      </c>
      <c r="H18" s="48">
        <v>343</v>
      </c>
      <c r="I18" s="47">
        <v>2.5</v>
      </c>
      <c r="J18" s="47">
        <v>9.8000000000000007</v>
      </c>
      <c r="K18" s="47">
        <v>0</v>
      </c>
      <c r="N18">
        <v>13</v>
      </c>
      <c r="O18">
        <v>0</v>
      </c>
      <c r="P18">
        <v>-100</v>
      </c>
      <c r="R18" s="50"/>
      <c r="S18" s="51">
        <f t="shared" si="0"/>
        <v>-0.7309292618068407</v>
      </c>
      <c r="T18" s="51">
        <f t="shared" si="1"/>
        <v>2.3907618899075893</v>
      </c>
    </row>
    <row r="19" spans="1:20" x14ac:dyDescent="0.2">
      <c r="A19" s="97" t="s">
        <v>80</v>
      </c>
      <c r="B19" s="46">
        <v>40102</v>
      </c>
      <c r="D19" s="47">
        <v>13.9</v>
      </c>
      <c r="E19" s="47">
        <v>5.9</v>
      </c>
      <c r="F19" s="47">
        <v>9.8000000000000007</v>
      </c>
      <c r="G19" s="47">
        <v>4.7</v>
      </c>
      <c r="H19" s="48">
        <v>322</v>
      </c>
      <c r="I19" s="47">
        <v>5.3</v>
      </c>
      <c r="J19" s="47">
        <v>3.5</v>
      </c>
      <c r="K19" s="47">
        <v>1.8</v>
      </c>
      <c r="N19">
        <v>13</v>
      </c>
      <c r="O19">
        <v>0</v>
      </c>
      <c r="P19">
        <v>-100</v>
      </c>
      <c r="R19" s="50"/>
      <c r="S19" s="51">
        <f t="shared" si="0"/>
        <v>-3.2630058192259916</v>
      </c>
      <c r="T19" s="51">
        <f t="shared" si="1"/>
        <v>4.1764569941156244</v>
      </c>
    </row>
    <row r="20" spans="1:20" x14ac:dyDescent="0.2">
      <c r="A20" s="97" t="s">
        <v>81</v>
      </c>
      <c r="B20" s="46">
        <v>40103</v>
      </c>
      <c r="D20" s="47">
        <v>13.8</v>
      </c>
      <c r="E20" s="47">
        <v>1.2</v>
      </c>
      <c r="F20" s="47">
        <v>7.3</v>
      </c>
      <c r="G20" s="47">
        <v>-1.9</v>
      </c>
      <c r="H20" s="48">
        <v>346</v>
      </c>
      <c r="I20" s="47">
        <v>3.2</v>
      </c>
      <c r="J20" s="47">
        <v>5.4</v>
      </c>
      <c r="K20" s="47">
        <v>0.8</v>
      </c>
      <c r="N20">
        <v>13</v>
      </c>
      <c r="O20">
        <v>0</v>
      </c>
      <c r="P20">
        <v>-100</v>
      </c>
      <c r="R20" s="50"/>
      <c r="S20" s="51">
        <f t="shared" si="0"/>
        <v>-0.7741500659189372</v>
      </c>
      <c r="T20" s="51">
        <f t="shared" si="1"/>
        <v>3.1049463240831887</v>
      </c>
    </row>
    <row r="21" spans="1:20" x14ac:dyDescent="0.2">
      <c r="A21" s="97" t="s">
        <v>82</v>
      </c>
      <c r="B21" s="46">
        <v>40104</v>
      </c>
      <c r="D21" s="47">
        <v>13.3</v>
      </c>
      <c r="E21" s="47">
        <v>-0.2</v>
      </c>
      <c r="F21" s="47">
        <v>6.8</v>
      </c>
      <c r="G21" s="47">
        <v>-2.6</v>
      </c>
      <c r="H21" s="48">
        <v>224</v>
      </c>
      <c r="I21" s="47">
        <v>1.6</v>
      </c>
      <c r="J21" s="47">
        <v>5.8</v>
      </c>
      <c r="K21" s="47">
        <v>0</v>
      </c>
      <c r="N21">
        <v>13</v>
      </c>
      <c r="O21">
        <v>0</v>
      </c>
      <c r="P21">
        <v>-100</v>
      </c>
      <c r="R21" s="50"/>
      <c r="S21" s="51">
        <f t="shared" si="0"/>
        <v>-1.1114533927343959</v>
      </c>
      <c r="T21" s="51">
        <f t="shared" si="1"/>
        <v>-1.1509436805418418</v>
      </c>
    </row>
    <row r="22" spans="1:20" x14ac:dyDescent="0.2">
      <c r="A22" s="97" t="s">
        <v>83</v>
      </c>
      <c r="B22" s="46">
        <v>40105</v>
      </c>
      <c r="D22" s="47">
        <v>12.2</v>
      </c>
      <c r="E22" s="47">
        <v>5.4</v>
      </c>
      <c r="F22" s="47">
        <v>8.4</v>
      </c>
      <c r="G22" s="47">
        <v>4.3</v>
      </c>
      <c r="H22" s="48">
        <v>177</v>
      </c>
      <c r="I22" s="47">
        <v>3.1</v>
      </c>
      <c r="J22" s="47">
        <v>3.9</v>
      </c>
      <c r="K22" s="47">
        <v>0</v>
      </c>
      <c r="N22">
        <v>13</v>
      </c>
      <c r="O22">
        <v>0</v>
      </c>
      <c r="P22">
        <v>-100</v>
      </c>
      <c r="R22" s="50"/>
      <c r="S22" s="51">
        <f t="shared" si="0"/>
        <v>0.16224146435312581</v>
      </c>
      <c r="T22" s="51">
        <f t="shared" si="1"/>
        <v>-3.0957515577391788</v>
      </c>
    </row>
    <row r="23" spans="1:20" x14ac:dyDescent="0.2">
      <c r="A23" s="97" t="s">
        <v>84</v>
      </c>
      <c r="B23" s="46">
        <v>40106</v>
      </c>
      <c r="D23" s="47">
        <v>12.6</v>
      </c>
      <c r="E23" s="47">
        <v>3</v>
      </c>
      <c r="F23" s="47">
        <v>8</v>
      </c>
      <c r="G23" s="47">
        <v>2.2999999999999998</v>
      </c>
      <c r="H23" s="48">
        <v>119</v>
      </c>
      <c r="I23" s="47">
        <v>4</v>
      </c>
      <c r="J23" s="47">
        <v>7.3</v>
      </c>
      <c r="K23" s="47">
        <v>0</v>
      </c>
      <c r="N23">
        <v>13</v>
      </c>
      <c r="O23">
        <v>0</v>
      </c>
      <c r="P23">
        <v>-100</v>
      </c>
      <c r="R23" s="50"/>
      <c r="S23" s="51">
        <f t="shared" si="0"/>
        <v>3.4984788285575834</v>
      </c>
      <c r="T23" s="51">
        <f t="shared" si="1"/>
        <v>-1.939238480985348</v>
      </c>
    </row>
    <row r="24" spans="1:20" x14ac:dyDescent="0.2">
      <c r="A24" s="97" t="s">
        <v>85</v>
      </c>
      <c r="B24" s="46">
        <v>40107</v>
      </c>
      <c r="D24" s="47">
        <v>16.8</v>
      </c>
      <c r="E24" s="47">
        <v>7.9</v>
      </c>
      <c r="F24" s="47">
        <v>11.5</v>
      </c>
      <c r="G24" s="47">
        <v>7.4</v>
      </c>
      <c r="H24" s="48">
        <v>116</v>
      </c>
      <c r="I24" s="47">
        <v>4</v>
      </c>
      <c r="J24" s="47">
        <v>4.2</v>
      </c>
      <c r="K24" s="47">
        <v>0.1</v>
      </c>
      <c r="N24">
        <v>13</v>
      </c>
      <c r="O24">
        <v>0</v>
      </c>
      <c r="P24">
        <v>-100</v>
      </c>
      <c r="R24" s="50"/>
      <c r="S24" s="51">
        <f t="shared" si="0"/>
        <v>3.5951761851966677</v>
      </c>
      <c r="T24" s="51">
        <f t="shared" si="1"/>
        <v>-1.7534845871563101</v>
      </c>
    </row>
    <row r="25" spans="1:20" x14ac:dyDescent="0.2">
      <c r="A25" s="97" t="s">
        <v>86</v>
      </c>
      <c r="B25" s="46">
        <v>40108</v>
      </c>
      <c r="D25" s="47">
        <v>13.2</v>
      </c>
      <c r="E25" s="47">
        <v>3.2</v>
      </c>
      <c r="F25" s="47">
        <v>9</v>
      </c>
      <c r="G25" s="47">
        <v>1.4</v>
      </c>
      <c r="H25" s="48">
        <v>146</v>
      </c>
      <c r="I25" s="47">
        <v>1.9</v>
      </c>
      <c r="J25" s="47">
        <v>0.4</v>
      </c>
      <c r="K25" s="47">
        <v>0.4</v>
      </c>
      <c r="N25">
        <v>13</v>
      </c>
      <c r="O25">
        <v>0</v>
      </c>
      <c r="P25">
        <v>-100</v>
      </c>
      <c r="R25" s="50"/>
      <c r="S25" s="51">
        <f t="shared" si="0"/>
        <v>1.0624665165944192</v>
      </c>
      <c r="T25" s="51">
        <f t="shared" si="1"/>
        <v>-1.575171387854579</v>
      </c>
    </row>
    <row r="26" spans="1:20" x14ac:dyDescent="0.2">
      <c r="A26" s="97" t="s">
        <v>80</v>
      </c>
      <c r="B26" s="46">
        <v>40109</v>
      </c>
      <c r="D26" s="47">
        <v>15.5</v>
      </c>
      <c r="E26" s="47">
        <v>3.3</v>
      </c>
      <c r="F26" s="47">
        <v>8.8000000000000007</v>
      </c>
      <c r="G26" s="47">
        <v>1.4</v>
      </c>
      <c r="H26" s="48">
        <v>187</v>
      </c>
      <c r="I26" s="47">
        <v>1.9</v>
      </c>
      <c r="J26" s="47">
        <v>5.7</v>
      </c>
      <c r="K26" s="47">
        <v>0</v>
      </c>
      <c r="N26">
        <v>13</v>
      </c>
      <c r="O26">
        <v>0</v>
      </c>
      <c r="P26">
        <v>-100</v>
      </c>
      <c r="R26" s="50"/>
      <c r="S26" s="51">
        <f t="shared" si="0"/>
        <v>-0.23155175246978069</v>
      </c>
      <c r="T26" s="51">
        <f t="shared" si="1"/>
        <v>-1.8858376881185117</v>
      </c>
    </row>
    <row r="27" spans="1:20" x14ac:dyDescent="0.2">
      <c r="A27" s="97" t="s">
        <v>81</v>
      </c>
      <c r="B27" s="46">
        <v>40110</v>
      </c>
      <c r="D27" s="47">
        <v>14.4</v>
      </c>
      <c r="E27" s="47">
        <v>5.4</v>
      </c>
      <c r="F27" s="47">
        <v>11.1</v>
      </c>
      <c r="G27" s="47">
        <v>2.6</v>
      </c>
      <c r="H27" s="48">
        <v>169</v>
      </c>
      <c r="I27" s="47">
        <v>4.3</v>
      </c>
      <c r="J27" s="47">
        <v>0</v>
      </c>
      <c r="K27" s="47">
        <v>2.8</v>
      </c>
      <c r="N27">
        <v>13</v>
      </c>
      <c r="O27">
        <v>0</v>
      </c>
      <c r="P27">
        <v>-100</v>
      </c>
      <c r="R27" s="50"/>
      <c r="S27" s="51">
        <f t="shared" si="0"/>
        <v>0.82047868011914338</v>
      </c>
      <c r="T27" s="51">
        <f t="shared" si="1"/>
        <v>-4.2209968888249545</v>
      </c>
    </row>
    <row r="28" spans="1:20" x14ac:dyDescent="0.2">
      <c r="A28" s="97" t="s">
        <v>82</v>
      </c>
      <c r="B28" s="46">
        <v>40111</v>
      </c>
      <c r="D28" s="47">
        <v>16.5</v>
      </c>
      <c r="E28" s="47">
        <v>10.199999999999999</v>
      </c>
      <c r="F28" s="47">
        <v>12.7</v>
      </c>
      <c r="G28" s="47">
        <v>9.6</v>
      </c>
      <c r="H28" s="48">
        <v>212</v>
      </c>
      <c r="I28" s="47">
        <v>5.4</v>
      </c>
      <c r="J28" s="47">
        <v>5.8</v>
      </c>
      <c r="K28" s="47">
        <v>0</v>
      </c>
      <c r="N28">
        <v>13</v>
      </c>
      <c r="O28">
        <v>0</v>
      </c>
      <c r="P28">
        <v>-100</v>
      </c>
      <c r="R28" s="50"/>
      <c r="S28" s="51">
        <f t="shared" si="0"/>
        <v>-2.8615640268593059</v>
      </c>
      <c r="T28" s="51">
        <f t="shared" si="1"/>
        <v>-4.5794597192447011</v>
      </c>
    </row>
    <row r="29" spans="1:20" x14ac:dyDescent="0.2">
      <c r="A29" s="97" t="s">
        <v>83</v>
      </c>
      <c r="B29" s="46">
        <v>40112</v>
      </c>
      <c r="D29" s="47">
        <v>14.1</v>
      </c>
      <c r="E29" s="47">
        <v>10.3</v>
      </c>
      <c r="F29" s="47">
        <v>12</v>
      </c>
      <c r="G29" s="47">
        <v>9.8000000000000007</v>
      </c>
      <c r="H29" s="48">
        <v>237</v>
      </c>
      <c r="I29" s="47">
        <v>4.9000000000000004</v>
      </c>
      <c r="J29" s="47">
        <v>0.2</v>
      </c>
      <c r="K29" s="47">
        <v>0.2</v>
      </c>
      <c r="N29">
        <v>13</v>
      </c>
      <c r="O29">
        <v>0</v>
      </c>
      <c r="P29">
        <v>-100</v>
      </c>
      <c r="R29" s="50"/>
      <c r="S29" s="51">
        <f t="shared" si="0"/>
        <v>-4.1094857829325777</v>
      </c>
      <c r="T29" s="51">
        <f t="shared" si="1"/>
        <v>-2.6687312715736322</v>
      </c>
    </row>
    <row r="30" spans="1:20" x14ac:dyDescent="0.2">
      <c r="A30" s="97" t="s">
        <v>84</v>
      </c>
      <c r="B30" s="46">
        <v>40113</v>
      </c>
      <c r="D30" s="47">
        <v>16.100000000000001</v>
      </c>
      <c r="E30" s="47">
        <v>7</v>
      </c>
      <c r="F30" s="47">
        <v>11.4</v>
      </c>
      <c r="G30" s="47">
        <v>5.8</v>
      </c>
      <c r="H30" s="48">
        <v>169</v>
      </c>
      <c r="I30" s="47">
        <v>1.6</v>
      </c>
      <c r="J30" s="47">
        <v>3.9</v>
      </c>
      <c r="K30" s="47">
        <v>0</v>
      </c>
      <c r="N30">
        <v>13</v>
      </c>
      <c r="O30">
        <v>0</v>
      </c>
      <c r="P30">
        <v>-100</v>
      </c>
      <c r="R30" s="50"/>
      <c r="S30" s="51">
        <f t="shared" si="0"/>
        <v>0.30529439260247199</v>
      </c>
      <c r="T30" s="51">
        <f t="shared" si="1"/>
        <v>-1.5706034935162625</v>
      </c>
    </row>
    <row r="31" spans="1:20" x14ac:dyDescent="0.2">
      <c r="A31" s="97" t="s">
        <v>85</v>
      </c>
      <c r="B31" s="46">
        <v>40114</v>
      </c>
      <c r="D31" s="47">
        <v>15.7</v>
      </c>
      <c r="E31" s="47">
        <v>5.8</v>
      </c>
      <c r="F31" s="47">
        <v>10</v>
      </c>
      <c r="G31" s="47">
        <v>3.9</v>
      </c>
      <c r="H31" s="48">
        <v>190</v>
      </c>
      <c r="I31" s="47">
        <v>1.7</v>
      </c>
      <c r="J31" s="47">
        <v>4.3</v>
      </c>
      <c r="K31" s="47">
        <v>0</v>
      </c>
      <c r="N31">
        <v>13</v>
      </c>
      <c r="O31">
        <v>0</v>
      </c>
      <c r="P31">
        <v>-100</v>
      </c>
      <c r="R31" s="50"/>
      <c r="S31" s="51">
        <f t="shared" si="0"/>
        <v>-0.29520190203378177</v>
      </c>
      <c r="T31" s="51">
        <f t="shared" si="1"/>
        <v>-1.6741731801207536</v>
      </c>
    </row>
    <row r="32" spans="1:20" x14ac:dyDescent="0.2">
      <c r="A32" s="97" t="s">
        <v>86</v>
      </c>
      <c r="B32" s="46">
        <v>40115</v>
      </c>
      <c r="D32" s="47">
        <v>15.9</v>
      </c>
      <c r="E32" s="47">
        <v>9.1</v>
      </c>
      <c r="F32" s="47">
        <v>12.7</v>
      </c>
      <c r="G32" s="47">
        <v>7.3</v>
      </c>
      <c r="H32" s="48">
        <v>77</v>
      </c>
      <c r="I32" s="47">
        <v>1</v>
      </c>
      <c r="J32" s="47">
        <v>0.2</v>
      </c>
      <c r="K32" s="47">
        <v>0</v>
      </c>
      <c r="N32">
        <v>13</v>
      </c>
      <c r="O32">
        <v>0</v>
      </c>
      <c r="P32">
        <v>-100</v>
      </c>
      <c r="R32" s="50"/>
      <c r="S32" s="51">
        <f t="shared" si="0"/>
        <v>0.97437006478523525</v>
      </c>
      <c r="T32" s="51">
        <f t="shared" si="1"/>
        <v>0.22495105434386492</v>
      </c>
    </row>
    <row r="33" spans="1:20" x14ac:dyDescent="0.2">
      <c r="A33" s="97" t="s">
        <v>80</v>
      </c>
      <c r="B33" s="46">
        <v>40116</v>
      </c>
      <c r="D33" s="47">
        <v>14.9</v>
      </c>
      <c r="E33" s="47">
        <v>7.8</v>
      </c>
      <c r="F33" s="47">
        <v>10.6</v>
      </c>
      <c r="G33" s="47">
        <v>6.8</v>
      </c>
      <c r="H33" s="48">
        <v>101</v>
      </c>
      <c r="I33" s="47">
        <v>2.6</v>
      </c>
      <c r="J33" s="47">
        <v>4.3</v>
      </c>
      <c r="K33" s="47">
        <v>0</v>
      </c>
      <c r="N33">
        <v>13</v>
      </c>
      <c r="O33">
        <v>0</v>
      </c>
      <c r="P33">
        <v>-100</v>
      </c>
      <c r="R33" s="50"/>
      <c r="S33" s="51">
        <f t="shared" si="0"/>
        <v>2.5522306769639265</v>
      </c>
      <c r="T33" s="51">
        <f t="shared" si="1"/>
        <v>-0.49610338797901649</v>
      </c>
    </row>
    <row r="34" spans="1:20" x14ac:dyDescent="0.2">
      <c r="A34" s="97" t="s">
        <v>81</v>
      </c>
      <c r="B34" s="46">
        <v>40117</v>
      </c>
      <c r="D34" s="47">
        <v>14.6</v>
      </c>
      <c r="E34" s="47">
        <v>7.3</v>
      </c>
      <c r="F34" s="47">
        <v>10.4</v>
      </c>
      <c r="G34" s="47">
        <v>7</v>
      </c>
      <c r="H34" s="48">
        <v>151</v>
      </c>
      <c r="I34" s="47">
        <v>2.7</v>
      </c>
      <c r="J34" s="47">
        <v>2.4</v>
      </c>
      <c r="K34" s="47">
        <v>0</v>
      </c>
      <c r="N34">
        <v>13</v>
      </c>
      <c r="O34">
        <v>0</v>
      </c>
      <c r="P34">
        <v>-100</v>
      </c>
      <c r="R34" s="50"/>
      <c r="S34" s="51">
        <f t="shared" si="0"/>
        <v>1.3089859746651105</v>
      </c>
      <c r="T34" s="51">
        <f t="shared" si="1"/>
        <v>-2.3614732092763688</v>
      </c>
    </row>
    <row r="35" spans="1:20" x14ac:dyDescent="0.2">
      <c r="A35" s="97" t="s">
        <v>82</v>
      </c>
      <c r="B35" s="46">
        <v>40118</v>
      </c>
      <c r="D35" s="47">
        <v>15.9</v>
      </c>
      <c r="E35" s="47">
        <v>11.4</v>
      </c>
      <c r="F35" s="47">
        <v>13.5</v>
      </c>
      <c r="G35" s="47">
        <v>11.3</v>
      </c>
      <c r="H35" s="48">
        <v>184</v>
      </c>
      <c r="I35" s="47">
        <v>4.8</v>
      </c>
      <c r="J35" s="47">
        <v>1.2</v>
      </c>
      <c r="K35" s="47">
        <v>12.3</v>
      </c>
      <c r="N35">
        <v>13</v>
      </c>
      <c r="O35">
        <v>0</v>
      </c>
      <c r="P35">
        <v>-100</v>
      </c>
      <c r="R35" s="50"/>
      <c r="S35" s="51">
        <f t="shared" si="0"/>
        <v>-0.33483107397179918</v>
      </c>
      <c r="T35" s="51">
        <f t="shared" si="1"/>
        <v>-4.7883074412471567</v>
      </c>
    </row>
    <row r="36" spans="1:20" x14ac:dyDescent="0.2">
      <c r="A36" s="97" t="s">
        <v>83</v>
      </c>
      <c r="B36" s="46">
        <v>40119</v>
      </c>
      <c r="D36" s="47">
        <v>12.6</v>
      </c>
      <c r="E36" s="47">
        <v>4.2</v>
      </c>
      <c r="F36" s="47">
        <v>9.1999999999999993</v>
      </c>
      <c r="G36" s="47">
        <v>3.3</v>
      </c>
      <c r="H36" s="48">
        <v>221</v>
      </c>
      <c r="I36" s="47">
        <v>3.5</v>
      </c>
      <c r="J36" s="47">
        <v>2.7</v>
      </c>
      <c r="K36" s="47">
        <v>0</v>
      </c>
      <c r="N36">
        <v>13</v>
      </c>
      <c r="O36">
        <v>0</v>
      </c>
      <c r="P36">
        <v>-100</v>
      </c>
      <c r="R36" s="50"/>
      <c r="S36" s="51">
        <f t="shared" si="0"/>
        <v>-2.2962066014667757</v>
      </c>
      <c r="T36" s="51">
        <f t="shared" si="1"/>
        <v>-2.6414835307797015</v>
      </c>
    </row>
    <row r="37" spans="1:20" x14ac:dyDescent="0.2">
      <c r="A37" s="97" t="s">
        <v>84</v>
      </c>
      <c r="B37" s="46">
        <v>40120</v>
      </c>
      <c r="D37" s="47">
        <v>10.9</v>
      </c>
      <c r="E37" s="47">
        <v>3.7</v>
      </c>
      <c r="F37" s="47">
        <v>7.9</v>
      </c>
      <c r="G37" s="47">
        <v>2.2999999999999998</v>
      </c>
      <c r="H37" s="48">
        <v>180</v>
      </c>
      <c r="I37" s="47">
        <v>5.0999999999999996</v>
      </c>
      <c r="J37" s="47">
        <v>3.8</v>
      </c>
      <c r="K37" s="47">
        <v>7.4</v>
      </c>
      <c r="N37">
        <v>13</v>
      </c>
      <c r="O37">
        <v>0</v>
      </c>
      <c r="P37">
        <v>-100</v>
      </c>
      <c r="R37" s="50"/>
      <c r="S37" s="51">
        <f t="shared" si="0"/>
        <v>6.2482571200339621E-16</v>
      </c>
      <c r="T37" s="51">
        <f t="shared" si="1"/>
        <v>-5.0999999999999996</v>
      </c>
    </row>
    <row r="38" spans="1:20" x14ac:dyDescent="0.2">
      <c r="A38" s="97" t="s">
        <v>85</v>
      </c>
      <c r="B38" s="46">
        <v>40121</v>
      </c>
      <c r="D38" s="47">
        <v>11.6</v>
      </c>
      <c r="E38" s="47">
        <v>5.9</v>
      </c>
      <c r="F38" s="47">
        <v>8</v>
      </c>
      <c r="G38" s="47">
        <v>5.2</v>
      </c>
      <c r="H38" s="48">
        <v>215</v>
      </c>
      <c r="I38" s="47">
        <v>5</v>
      </c>
      <c r="J38" s="47">
        <v>4.5</v>
      </c>
      <c r="K38" s="47">
        <v>2.7</v>
      </c>
      <c r="N38">
        <v>13</v>
      </c>
      <c r="O38">
        <v>0</v>
      </c>
      <c r="P38">
        <v>-100</v>
      </c>
      <c r="R38" s="50"/>
      <c r="S38" s="51">
        <f t="shared" si="0"/>
        <v>-2.8678821817552294</v>
      </c>
      <c r="T38" s="51">
        <f t="shared" si="1"/>
        <v>-4.0957602214449604</v>
      </c>
    </row>
    <row r="39" spans="1:20" x14ac:dyDescent="0.2">
      <c r="A39" s="97" t="s">
        <v>86</v>
      </c>
      <c r="B39" s="46">
        <v>40122</v>
      </c>
      <c r="D39" s="47">
        <v>9.5</v>
      </c>
      <c r="E39" s="47">
        <v>6.5</v>
      </c>
      <c r="F39" s="47">
        <v>8.1</v>
      </c>
      <c r="G39" s="47">
        <v>5.6</v>
      </c>
      <c r="H39" s="48">
        <v>204</v>
      </c>
      <c r="I39" s="47">
        <v>5.0999999999999996</v>
      </c>
      <c r="J39" s="47">
        <v>0.2</v>
      </c>
      <c r="K39" s="47">
        <v>4.3</v>
      </c>
      <c r="N39">
        <v>13</v>
      </c>
      <c r="O39">
        <v>0</v>
      </c>
      <c r="P39">
        <v>-100</v>
      </c>
      <c r="R39" s="50"/>
      <c r="S39" s="51">
        <f t="shared" si="0"/>
        <v>-2.074356879686579</v>
      </c>
      <c r="T39" s="51">
        <f t="shared" si="1"/>
        <v>-4.6590818339772655</v>
      </c>
    </row>
    <row r="40" spans="1:20" x14ac:dyDescent="0.2">
      <c r="A40" s="97" t="s">
        <v>80</v>
      </c>
      <c r="B40" s="46">
        <v>40123</v>
      </c>
      <c r="D40" s="47">
        <v>10.7</v>
      </c>
      <c r="E40" s="47">
        <v>5.5</v>
      </c>
      <c r="F40" s="47">
        <v>8.6</v>
      </c>
      <c r="G40" s="47">
        <v>3.2</v>
      </c>
      <c r="H40" s="48">
        <v>190</v>
      </c>
      <c r="I40" s="47">
        <v>4.4000000000000004</v>
      </c>
      <c r="J40" s="47">
        <v>0.7</v>
      </c>
      <c r="K40" s="47">
        <v>0.5</v>
      </c>
      <c r="N40">
        <v>13</v>
      </c>
      <c r="O40">
        <v>0</v>
      </c>
      <c r="P40">
        <v>-100</v>
      </c>
      <c r="R40" s="50"/>
      <c r="S40" s="51">
        <f t="shared" si="0"/>
        <v>-0.76405198173449418</v>
      </c>
      <c r="T40" s="51">
        <f t="shared" si="1"/>
        <v>-4.3331541132537152</v>
      </c>
    </row>
    <row r="41" spans="1:20" x14ac:dyDescent="0.2">
      <c r="A41" s="97" t="s">
        <v>81</v>
      </c>
      <c r="B41" s="46">
        <v>40124</v>
      </c>
      <c r="D41" s="47">
        <v>11.7</v>
      </c>
      <c r="E41" s="47">
        <v>2.7</v>
      </c>
      <c r="F41" s="47">
        <v>7.4</v>
      </c>
      <c r="G41" s="47">
        <v>1.1000000000000001</v>
      </c>
      <c r="H41" s="48">
        <v>197</v>
      </c>
      <c r="I41" s="47">
        <v>3.9</v>
      </c>
      <c r="J41" s="47">
        <v>2</v>
      </c>
      <c r="K41" s="47">
        <v>2.2999999999999998</v>
      </c>
      <c r="N41">
        <v>13</v>
      </c>
      <c r="O41">
        <v>0</v>
      </c>
      <c r="P41">
        <v>-100</v>
      </c>
      <c r="R41" s="50"/>
      <c r="S41" s="51">
        <f t="shared" si="0"/>
        <v>-1.1402496484186719</v>
      </c>
      <c r="T41" s="51">
        <f t="shared" si="1"/>
        <v>-3.7295885482558386</v>
      </c>
    </row>
    <row r="42" spans="1:20" x14ac:dyDescent="0.2">
      <c r="A42" s="97" t="s">
        <v>82</v>
      </c>
      <c r="B42" s="46">
        <v>40125</v>
      </c>
      <c r="D42" s="47">
        <v>10.3</v>
      </c>
      <c r="E42" s="47">
        <v>1.4</v>
      </c>
      <c r="F42" s="47">
        <v>5.2</v>
      </c>
      <c r="G42" s="47">
        <v>0</v>
      </c>
      <c r="H42" s="48">
        <v>58</v>
      </c>
      <c r="I42" s="47">
        <v>3.2</v>
      </c>
      <c r="J42" s="47">
        <v>7.6</v>
      </c>
      <c r="K42" s="47">
        <v>0</v>
      </c>
      <c r="N42">
        <v>13</v>
      </c>
      <c r="O42">
        <v>0</v>
      </c>
      <c r="P42">
        <v>-100</v>
      </c>
      <c r="R42" s="50"/>
      <c r="S42" s="51">
        <f t="shared" si="0"/>
        <v>2.7137539077005632</v>
      </c>
      <c r="T42" s="51">
        <f t="shared" si="1"/>
        <v>1.6957416455462557</v>
      </c>
    </row>
    <row r="43" spans="1:20" x14ac:dyDescent="0.2">
      <c r="A43" s="97" t="s">
        <v>83</v>
      </c>
      <c r="B43" s="46">
        <v>40126</v>
      </c>
      <c r="D43" s="47">
        <v>8.3000000000000007</v>
      </c>
      <c r="E43" s="47">
        <v>4.8</v>
      </c>
      <c r="F43" s="47">
        <v>6.7</v>
      </c>
      <c r="G43" s="47">
        <v>4.9000000000000004</v>
      </c>
      <c r="H43" s="48">
        <v>357</v>
      </c>
      <c r="I43" s="47">
        <v>3.9</v>
      </c>
      <c r="J43" s="47">
        <v>0</v>
      </c>
      <c r="K43" s="47">
        <v>0</v>
      </c>
      <c r="N43">
        <v>13</v>
      </c>
      <c r="O43">
        <v>0</v>
      </c>
      <c r="P43">
        <v>-100</v>
      </c>
      <c r="R43" s="50"/>
      <c r="S43" s="51">
        <f t="shared" si="0"/>
        <v>-0.20411022934748305</v>
      </c>
      <c r="T43" s="51">
        <f t="shared" si="1"/>
        <v>3.8946551855428377</v>
      </c>
    </row>
    <row r="44" spans="1:20" x14ac:dyDescent="0.2">
      <c r="A44" s="97" t="s">
        <v>84</v>
      </c>
      <c r="B44" s="46">
        <v>40127</v>
      </c>
      <c r="D44" s="47">
        <v>9.6</v>
      </c>
      <c r="E44" s="47">
        <v>5.0999999999999996</v>
      </c>
      <c r="F44" s="47">
        <v>7.1</v>
      </c>
      <c r="G44" s="47">
        <v>4.8</v>
      </c>
      <c r="H44" s="48">
        <v>253</v>
      </c>
      <c r="I44" s="47">
        <v>2.7</v>
      </c>
      <c r="J44" s="47">
        <v>0.5</v>
      </c>
      <c r="K44" s="47">
        <v>2.4</v>
      </c>
      <c r="N44">
        <v>13</v>
      </c>
      <c r="O44">
        <v>0</v>
      </c>
      <c r="P44">
        <v>-100</v>
      </c>
      <c r="R44" s="50"/>
      <c r="S44" s="51">
        <f t="shared" si="0"/>
        <v>-2.5820228411001955</v>
      </c>
      <c r="T44" s="51">
        <f t="shared" si="1"/>
        <v>-0.78940360275139021</v>
      </c>
    </row>
    <row r="45" spans="1:20" x14ac:dyDescent="0.2">
      <c r="A45" s="97" t="s">
        <v>85</v>
      </c>
      <c r="B45" s="46">
        <v>40128</v>
      </c>
      <c r="D45" s="47">
        <v>9.3000000000000007</v>
      </c>
      <c r="E45" s="47">
        <v>2.5</v>
      </c>
      <c r="F45" s="47">
        <v>6.6</v>
      </c>
      <c r="G45" s="47">
        <v>1.1000000000000001</v>
      </c>
      <c r="H45" s="48">
        <v>215</v>
      </c>
      <c r="I45" s="47">
        <v>3.8</v>
      </c>
      <c r="J45" s="47">
        <v>0</v>
      </c>
      <c r="K45" s="47">
        <v>0</v>
      </c>
      <c r="N45">
        <v>13</v>
      </c>
      <c r="O45">
        <v>0</v>
      </c>
      <c r="P45">
        <v>-100</v>
      </c>
      <c r="R45" s="50"/>
      <c r="S45" s="51">
        <f t="shared" si="0"/>
        <v>-2.179590458133974</v>
      </c>
      <c r="T45" s="51">
        <f t="shared" si="1"/>
        <v>-3.1127777682981694</v>
      </c>
    </row>
    <row r="46" spans="1:20" x14ac:dyDescent="0.2">
      <c r="A46" s="97" t="s">
        <v>86</v>
      </c>
      <c r="B46" s="46">
        <v>40129</v>
      </c>
      <c r="D46" s="47">
        <v>12.3</v>
      </c>
      <c r="E46" s="47">
        <v>1.9</v>
      </c>
      <c r="F46" s="47">
        <v>7.9</v>
      </c>
      <c r="G46" s="47">
        <v>1.2</v>
      </c>
      <c r="H46" s="48">
        <v>192</v>
      </c>
      <c r="I46" s="47">
        <v>4.8</v>
      </c>
      <c r="J46" s="47">
        <v>3.4</v>
      </c>
      <c r="K46" s="47">
        <v>2.9</v>
      </c>
      <c r="N46">
        <v>13</v>
      </c>
      <c r="O46">
        <v>0</v>
      </c>
      <c r="P46">
        <v>-100</v>
      </c>
      <c r="R46" s="50"/>
      <c r="S46" s="51">
        <f t="shared" si="0"/>
        <v>-0.99797611592524349</v>
      </c>
      <c r="T46" s="51">
        <f t="shared" si="1"/>
        <v>-4.695108483522267</v>
      </c>
    </row>
    <row r="47" spans="1:20" x14ac:dyDescent="0.2">
      <c r="A47" s="97" t="s">
        <v>80</v>
      </c>
      <c r="B47" s="46">
        <v>40130</v>
      </c>
      <c r="D47" s="47">
        <v>17.5</v>
      </c>
      <c r="E47" s="47">
        <v>10.9</v>
      </c>
      <c r="F47" s="47">
        <v>14.1</v>
      </c>
      <c r="G47" s="47">
        <v>10.4</v>
      </c>
      <c r="H47" s="48">
        <v>190</v>
      </c>
      <c r="I47" s="47">
        <v>6.3</v>
      </c>
      <c r="J47" s="47">
        <v>2.2000000000000002</v>
      </c>
      <c r="K47" s="47">
        <v>0.3</v>
      </c>
      <c r="N47">
        <v>13</v>
      </c>
      <c r="O47">
        <v>0</v>
      </c>
      <c r="P47">
        <v>-100</v>
      </c>
      <c r="R47" s="50"/>
      <c r="S47" s="51">
        <f t="shared" si="0"/>
        <v>-1.0939835193016618</v>
      </c>
      <c r="T47" s="51">
        <f t="shared" si="1"/>
        <v>-6.2042888439769106</v>
      </c>
    </row>
    <row r="48" spans="1:20" x14ac:dyDescent="0.2">
      <c r="A48" s="97" t="s">
        <v>81</v>
      </c>
      <c r="B48" s="46">
        <v>40131</v>
      </c>
      <c r="D48" s="47">
        <v>15.7</v>
      </c>
      <c r="E48" s="47">
        <v>10.6</v>
      </c>
      <c r="F48" s="47">
        <v>13.4</v>
      </c>
      <c r="G48" s="47">
        <v>9.9</v>
      </c>
      <c r="H48" s="48">
        <v>194</v>
      </c>
      <c r="I48" s="47">
        <v>7.2</v>
      </c>
      <c r="J48" s="47">
        <v>3.1</v>
      </c>
      <c r="K48" s="47">
        <v>3.9</v>
      </c>
      <c r="N48">
        <v>13</v>
      </c>
      <c r="O48">
        <v>0</v>
      </c>
      <c r="P48">
        <v>-100</v>
      </c>
      <c r="R48" s="50"/>
      <c r="S48" s="51">
        <f t="shared" si="0"/>
        <v>-1.7418376483176061</v>
      </c>
      <c r="T48" s="51">
        <f t="shared" si="1"/>
        <v>-6.986129229187175</v>
      </c>
    </row>
    <row r="49" spans="1:20" x14ac:dyDescent="0.2">
      <c r="A49" s="97" t="s">
        <v>82</v>
      </c>
      <c r="B49" s="46">
        <v>40132</v>
      </c>
      <c r="D49" s="47">
        <v>12.3</v>
      </c>
      <c r="E49" s="47">
        <v>6.7</v>
      </c>
      <c r="F49" s="47">
        <v>10</v>
      </c>
      <c r="G49" s="47">
        <v>5.5</v>
      </c>
      <c r="H49" s="48">
        <v>193</v>
      </c>
      <c r="I49" s="47">
        <v>4.3</v>
      </c>
      <c r="J49" s="47">
        <v>0.6</v>
      </c>
      <c r="K49" s="47">
        <v>1.5</v>
      </c>
      <c r="N49">
        <v>13</v>
      </c>
      <c r="O49">
        <v>0</v>
      </c>
      <c r="P49">
        <v>-100</v>
      </c>
      <c r="R49" s="50"/>
      <c r="S49" s="51">
        <f t="shared" si="0"/>
        <v>-0.96728953367861936</v>
      </c>
      <c r="T49" s="51">
        <f t="shared" si="1"/>
        <v>-4.1897912785765117</v>
      </c>
    </row>
    <row r="50" spans="1:20" x14ac:dyDescent="0.2">
      <c r="A50" s="97" t="s">
        <v>83</v>
      </c>
      <c r="B50" s="46">
        <v>40133</v>
      </c>
      <c r="D50" s="47">
        <v>15.7</v>
      </c>
      <c r="E50" s="47">
        <v>6.9</v>
      </c>
      <c r="F50" s="47">
        <v>10.8</v>
      </c>
      <c r="G50" s="47">
        <v>6.1</v>
      </c>
      <c r="H50" s="48">
        <v>199</v>
      </c>
      <c r="I50" s="47">
        <v>4.3</v>
      </c>
      <c r="J50" s="47">
        <v>0.7</v>
      </c>
      <c r="K50" s="47">
        <v>1.7</v>
      </c>
      <c r="N50">
        <v>13</v>
      </c>
      <c r="O50">
        <v>0</v>
      </c>
      <c r="P50">
        <v>-100</v>
      </c>
      <c r="R50" s="50"/>
      <c r="S50" s="51">
        <f t="shared" si="0"/>
        <v>-1.399943064165774</v>
      </c>
      <c r="T50" s="51">
        <f t="shared" si="1"/>
        <v>-4.0657298750770616</v>
      </c>
    </row>
    <row r="51" spans="1:20" x14ac:dyDescent="0.2">
      <c r="A51" s="97" t="s">
        <v>84</v>
      </c>
      <c r="B51" s="46">
        <v>40134</v>
      </c>
      <c r="D51" s="47">
        <v>12.5</v>
      </c>
      <c r="E51" s="47">
        <v>8.4</v>
      </c>
      <c r="F51" s="47">
        <v>10.5</v>
      </c>
      <c r="G51" s="47">
        <v>7.9</v>
      </c>
      <c r="H51" s="48">
        <v>210</v>
      </c>
      <c r="I51" s="47">
        <v>5.2</v>
      </c>
      <c r="J51" s="47">
        <v>0</v>
      </c>
      <c r="K51" s="47">
        <v>0.3</v>
      </c>
      <c r="N51">
        <v>13</v>
      </c>
      <c r="O51">
        <v>0</v>
      </c>
      <c r="P51">
        <v>-100</v>
      </c>
      <c r="R51" s="50"/>
      <c r="S51" s="51">
        <f t="shared" si="0"/>
        <v>-2.6000000000000005</v>
      </c>
      <c r="T51" s="51">
        <f t="shared" si="1"/>
        <v>-4.5033320996790804</v>
      </c>
    </row>
    <row r="52" spans="1:20" x14ac:dyDescent="0.2">
      <c r="A52" s="97" t="s">
        <v>85</v>
      </c>
      <c r="B52" s="46">
        <v>40135</v>
      </c>
      <c r="D52" s="47">
        <v>13.1</v>
      </c>
      <c r="E52" s="47">
        <v>8.6999999999999993</v>
      </c>
      <c r="F52" s="47">
        <v>11.2</v>
      </c>
      <c r="G52" s="47">
        <v>8.1</v>
      </c>
      <c r="H52" s="48">
        <v>216</v>
      </c>
      <c r="I52" s="47">
        <v>8.8000000000000007</v>
      </c>
      <c r="J52" s="47">
        <v>1.6</v>
      </c>
      <c r="K52" s="47">
        <v>0.4</v>
      </c>
      <c r="N52">
        <v>13</v>
      </c>
      <c r="O52">
        <v>0</v>
      </c>
      <c r="P52">
        <v>-100</v>
      </c>
      <c r="R52" s="50"/>
      <c r="S52" s="51">
        <f t="shared" si="0"/>
        <v>-5.1725102201737627</v>
      </c>
      <c r="T52" s="51">
        <f t="shared" si="1"/>
        <v>-7.119349550499539</v>
      </c>
    </row>
    <row r="53" spans="1:20" x14ac:dyDescent="0.2">
      <c r="A53" s="97" t="s">
        <v>86</v>
      </c>
      <c r="B53" s="46">
        <v>40136</v>
      </c>
      <c r="D53" s="47">
        <v>13.8</v>
      </c>
      <c r="E53" s="47">
        <v>8.8000000000000007</v>
      </c>
      <c r="F53" s="47">
        <v>10.9</v>
      </c>
      <c r="G53" s="47">
        <v>8.1999999999999993</v>
      </c>
      <c r="H53" s="48">
        <v>196</v>
      </c>
      <c r="I53" s="47">
        <v>5.3</v>
      </c>
      <c r="J53" s="47">
        <v>7.3</v>
      </c>
      <c r="K53" s="47">
        <v>0</v>
      </c>
      <c r="N53">
        <v>13</v>
      </c>
      <c r="O53">
        <v>0</v>
      </c>
      <c r="P53">
        <v>-100</v>
      </c>
      <c r="R53" s="50"/>
      <c r="S53" s="51">
        <f t="shared" si="0"/>
        <v>-1.4608779858300946</v>
      </c>
      <c r="T53" s="51">
        <f t="shared" si="1"/>
        <v>-5.0946869884730903</v>
      </c>
    </row>
    <row r="54" spans="1:20" x14ac:dyDescent="0.2">
      <c r="A54" s="97" t="s">
        <v>80</v>
      </c>
      <c r="B54" s="46">
        <v>40137</v>
      </c>
      <c r="D54" s="47">
        <v>16.100000000000001</v>
      </c>
      <c r="E54" s="47">
        <v>8.9</v>
      </c>
      <c r="F54" s="47">
        <v>13</v>
      </c>
      <c r="G54" s="47">
        <v>7.9</v>
      </c>
      <c r="H54" s="48">
        <v>198</v>
      </c>
      <c r="I54" s="47">
        <v>5.2</v>
      </c>
      <c r="J54" s="47">
        <v>4.5</v>
      </c>
      <c r="K54" s="47">
        <v>0.4</v>
      </c>
      <c r="N54">
        <v>13</v>
      </c>
      <c r="O54">
        <v>0</v>
      </c>
      <c r="P54">
        <v>-100</v>
      </c>
      <c r="R54" s="50"/>
      <c r="S54" s="51">
        <f t="shared" si="0"/>
        <v>-1.6068883707497283</v>
      </c>
      <c r="T54" s="51">
        <f t="shared" si="1"/>
        <v>-4.9454938847347982</v>
      </c>
    </row>
    <row r="55" spans="1:20" x14ac:dyDescent="0.2">
      <c r="A55" s="97" t="s">
        <v>81</v>
      </c>
      <c r="B55" s="46">
        <v>40138</v>
      </c>
      <c r="D55" s="47">
        <v>17</v>
      </c>
      <c r="E55" s="47">
        <v>10.8</v>
      </c>
      <c r="F55" s="47">
        <v>13.6</v>
      </c>
      <c r="G55" s="47">
        <v>9.5</v>
      </c>
      <c r="H55" s="48">
        <v>166</v>
      </c>
      <c r="I55" s="47">
        <v>3.4</v>
      </c>
      <c r="J55" s="47">
        <v>5.3</v>
      </c>
      <c r="K55" s="47">
        <v>2.7</v>
      </c>
      <c r="N55">
        <v>13</v>
      </c>
      <c r="O55">
        <v>0</v>
      </c>
      <c r="P55">
        <v>-100</v>
      </c>
      <c r="R55" s="50"/>
      <c r="S55" s="51">
        <f t="shared" si="0"/>
        <v>0.8225344450388703</v>
      </c>
      <c r="T55" s="51">
        <f t="shared" si="1"/>
        <v>-3.2990054693383879</v>
      </c>
    </row>
    <row r="56" spans="1:20" x14ac:dyDescent="0.2">
      <c r="A56" s="97" t="s">
        <v>82</v>
      </c>
      <c r="B56" s="46">
        <v>40139</v>
      </c>
      <c r="D56" s="47">
        <v>14.6</v>
      </c>
      <c r="E56" s="47">
        <v>8.1</v>
      </c>
      <c r="F56" s="47">
        <v>11.6</v>
      </c>
      <c r="G56" s="47">
        <v>7.6</v>
      </c>
      <c r="H56" s="48">
        <v>206</v>
      </c>
      <c r="I56" s="47">
        <v>7.3</v>
      </c>
      <c r="J56" s="47">
        <v>3.1</v>
      </c>
      <c r="K56" s="47">
        <v>8.9</v>
      </c>
      <c r="N56">
        <v>13</v>
      </c>
      <c r="O56">
        <v>0</v>
      </c>
      <c r="P56">
        <v>-100</v>
      </c>
      <c r="R56" s="50"/>
      <c r="S56" s="51">
        <f t="shared" si="0"/>
        <v>-3.2001093715602624</v>
      </c>
      <c r="T56" s="51">
        <f t="shared" si="1"/>
        <v>-6.5611965379839203</v>
      </c>
    </row>
    <row r="57" spans="1:20" x14ac:dyDescent="0.2">
      <c r="A57" s="97" t="s">
        <v>83</v>
      </c>
      <c r="B57" s="46">
        <v>40140</v>
      </c>
      <c r="D57" s="47">
        <v>12.4</v>
      </c>
      <c r="E57" s="47">
        <v>8.1</v>
      </c>
      <c r="F57" s="47">
        <v>10.3</v>
      </c>
      <c r="G57" s="47">
        <v>7.8</v>
      </c>
      <c r="H57" s="48">
        <v>230</v>
      </c>
      <c r="I57" s="47">
        <v>9</v>
      </c>
      <c r="J57" s="47">
        <v>0</v>
      </c>
      <c r="K57" s="47">
        <v>44.4</v>
      </c>
      <c r="N57">
        <v>13</v>
      </c>
      <c r="O57">
        <v>0</v>
      </c>
      <c r="P57">
        <v>-100</v>
      </c>
      <c r="R57" s="50"/>
      <c r="S57" s="51">
        <f t="shared" si="0"/>
        <v>-6.8943999880708011</v>
      </c>
      <c r="T57" s="51">
        <f t="shared" si="1"/>
        <v>-5.7850884871788555</v>
      </c>
    </row>
    <row r="58" spans="1:20" x14ac:dyDescent="0.2">
      <c r="A58" s="97" t="s">
        <v>84</v>
      </c>
      <c r="B58" s="46">
        <v>40141</v>
      </c>
      <c r="D58" s="47">
        <v>14.4</v>
      </c>
      <c r="E58" s="47">
        <v>8.1999999999999993</v>
      </c>
      <c r="F58" s="47">
        <v>11.5</v>
      </c>
      <c r="G58" s="47">
        <v>7.8</v>
      </c>
      <c r="H58" s="48">
        <v>223</v>
      </c>
      <c r="I58" s="47">
        <v>6.9</v>
      </c>
      <c r="J58" s="47">
        <v>0.2</v>
      </c>
      <c r="K58" s="47">
        <v>2.1</v>
      </c>
      <c r="N58">
        <v>13</v>
      </c>
      <c r="O58">
        <v>0</v>
      </c>
      <c r="P58">
        <v>-100</v>
      </c>
      <c r="R58" s="50"/>
      <c r="S58" s="51">
        <f t="shared" si="0"/>
        <v>-4.7057886844312389</v>
      </c>
      <c r="T58" s="51">
        <f t="shared" si="1"/>
        <v>-5.0463405411722775</v>
      </c>
    </row>
    <row r="59" spans="1:20" x14ac:dyDescent="0.2">
      <c r="A59" s="97" t="s">
        <v>85</v>
      </c>
      <c r="B59" s="46">
        <v>40142</v>
      </c>
      <c r="D59" s="47">
        <v>13</v>
      </c>
      <c r="E59" s="47">
        <v>8.9</v>
      </c>
      <c r="F59" s="47">
        <v>11.3</v>
      </c>
      <c r="G59" s="47">
        <v>8.3000000000000007</v>
      </c>
      <c r="H59" s="48">
        <v>208</v>
      </c>
      <c r="I59" s="47">
        <v>7.8</v>
      </c>
      <c r="J59" s="47">
        <v>0</v>
      </c>
      <c r="K59" s="47">
        <v>0.8</v>
      </c>
      <c r="N59">
        <v>13</v>
      </c>
      <c r="O59">
        <v>0</v>
      </c>
      <c r="P59">
        <v>-100</v>
      </c>
      <c r="R59" s="50"/>
      <c r="S59" s="51">
        <f t="shared" si="0"/>
        <v>-3.6618781897299488</v>
      </c>
      <c r="T59" s="51">
        <f t="shared" si="1"/>
        <v>-6.8869912242996296</v>
      </c>
    </row>
    <row r="60" spans="1:20" x14ac:dyDescent="0.2">
      <c r="A60" s="97" t="s">
        <v>86</v>
      </c>
      <c r="B60" s="46">
        <v>40143</v>
      </c>
      <c r="D60" s="47">
        <v>10.5</v>
      </c>
      <c r="E60" s="47">
        <v>5.2</v>
      </c>
      <c r="F60" s="47">
        <v>8.1</v>
      </c>
      <c r="G60" s="47">
        <v>4.8</v>
      </c>
      <c r="H60" s="48">
        <v>218</v>
      </c>
      <c r="I60" s="47">
        <v>7.2</v>
      </c>
      <c r="J60" s="47">
        <v>1</v>
      </c>
      <c r="K60" s="47">
        <v>12.8</v>
      </c>
      <c r="N60">
        <v>13</v>
      </c>
      <c r="O60">
        <v>0</v>
      </c>
      <c r="P60">
        <v>-100</v>
      </c>
      <c r="R60" s="50"/>
      <c r="S60" s="51">
        <f t="shared" si="0"/>
        <v>-4.4327626223447369</v>
      </c>
      <c r="T60" s="51">
        <f t="shared" si="1"/>
        <v>-5.6736774259684006</v>
      </c>
    </row>
    <row r="61" spans="1:20" x14ac:dyDescent="0.2">
      <c r="A61" s="97" t="s">
        <v>80</v>
      </c>
      <c r="B61" s="46">
        <v>40144</v>
      </c>
      <c r="D61" s="47">
        <v>8.4</v>
      </c>
      <c r="E61" s="47">
        <v>5.7</v>
      </c>
      <c r="F61" s="47">
        <v>7.2</v>
      </c>
      <c r="G61" s="47">
        <v>5.0999999999999996</v>
      </c>
      <c r="H61" s="48">
        <v>216</v>
      </c>
      <c r="I61" s="47">
        <v>6.9</v>
      </c>
      <c r="J61" s="47">
        <v>0.5</v>
      </c>
      <c r="K61" s="47">
        <v>4.5</v>
      </c>
      <c r="N61">
        <v>13</v>
      </c>
      <c r="O61">
        <v>0</v>
      </c>
      <c r="P61">
        <v>-100</v>
      </c>
      <c r="R61" s="50"/>
      <c r="S61" s="51">
        <f t="shared" si="0"/>
        <v>-4.0557182408180639</v>
      </c>
      <c r="T61" s="51">
        <f t="shared" si="1"/>
        <v>-5.5822172611871386</v>
      </c>
    </row>
    <row r="62" spans="1:20" x14ac:dyDescent="0.2">
      <c r="A62" s="97" t="s">
        <v>81</v>
      </c>
      <c r="B62" s="46">
        <v>40145</v>
      </c>
      <c r="D62" s="47">
        <v>10</v>
      </c>
      <c r="E62" s="47">
        <v>6.4</v>
      </c>
      <c r="F62" s="47">
        <v>7.8</v>
      </c>
      <c r="G62" s="47">
        <v>6.1</v>
      </c>
      <c r="H62" s="48">
        <v>205</v>
      </c>
      <c r="I62" s="47">
        <v>6.3</v>
      </c>
      <c r="J62" s="47">
        <v>0.2</v>
      </c>
      <c r="K62" s="47">
        <v>15</v>
      </c>
      <c r="N62">
        <v>13</v>
      </c>
      <c r="O62">
        <v>0</v>
      </c>
      <c r="P62">
        <v>-100</v>
      </c>
      <c r="R62" s="50"/>
      <c r="S62" s="51">
        <f t="shared" si="0"/>
        <v>-2.6624950489664054</v>
      </c>
      <c r="T62" s="51">
        <f t="shared" si="1"/>
        <v>-5.7097390583308956</v>
      </c>
    </row>
    <row r="63" spans="1:20" x14ac:dyDescent="0.2">
      <c r="A63" s="97" t="s">
        <v>82</v>
      </c>
      <c r="B63" s="46">
        <v>40146</v>
      </c>
      <c r="D63" s="47">
        <v>11.2</v>
      </c>
      <c r="E63" s="47">
        <v>7.4</v>
      </c>
      <c r="F63" s="47">
        <v>9.5</v>
      </c>
      <c r="G63" s="47">
        <v>6.5</v>
      </c>
      <c r="H63" s="48">
        <v>184</v>
      </c>
      <c r="I63" s="47">
        <v>5.3</v>
      </c>
      <c r="J63" s="47">
        <v>0</v>
      </c>
      <c r="K63" s="47">
        <v>0.3</v>
      </c>
      <c r="N63">
        <v>13</v>
      </c>
      <c r="O63">
        <v>0</v>
      </c>
      <c r="P63">
        <v>-100</v>
      </c>
      <c r="R63" s="50"/>
      <c r="S63" s="51">
        <f t="shared" ref="S63:S95" si="2">I63*SIN(H63*PI()/180)</f>
        <v>-0.3697093108438616</v>
      </c>
      <c r="T63" s="51">
        <f t="shared" ref="T63:T95" si="3">I63*COS(H63*PI()/180)</f>
        <v>-5.2870894663770684</v>
      </c>
    </row>
    <row r="64" spans="1:20" x14ac:dyDescent="0.2">
      <c r="A64" s="97" t="s">
        <v>83</v>
      </c>
      <c r="B64" s="46">
        <v>40147</v>
      </c>
      <c r="D64" s="47">
        <v>8.6</v>
      </c>
      <c r="E64" s="47">
        <v>2.2000000000000002</v>
      </c>
      <c r="F64" s="47">
        <v>6</v>
      </c>
      <c r="G64" s="47">
        <v>0.6</v>
      </c>
      <c r="H64" s="48">
        <v>196</v>
      </c>
      <c r="I64" s="47">
        <v>3</v>
      </c>
      <c r="J64" s="47">
        <v>2.2000000000000002</v>
      </c>
      <c r="K64" s="47">
        <v>0</v>
      </c>
      <c r="N64">
        <v>13</v>
      </c>
      <c r="O64">
        <v>0</v>
      </c>
      <c r="P64">
        <v>-100</v>
      </c>
      <c r="R64" s="50"/>
      <c r="S64" s="51">
        <f t="shared" si="2"/>
        <v>-0.82691206745099699</v>
      </c>
      <c r="T64" s="51">
        <f t="shared" si="3"/>
        <v>-2.8837850878149567</v>
      </c>
    </row>
    <row r="65" spans="1:20" x14ac:dyDescent="0.2">
      <c r="A65" s="97" t="s">
        <v>84</v>
      </c>
      <c r="B65" s="46">
        <v>40148</v>
      </c>
      <c r="D65" s="47">
        <v>8.3000000000000007</v>
      </c>
      <c r="E65" s="47">
        <v>-0.8</v>
      </c>
      <c r="F65" s="47">
        <v>3.6</v>
      </c>
      <c r="G65" s="47">
        <v>-2.1</v>
      </c>
      <c r="H65" s="48">
        <v>45</v>
      </c>
      <c r="I65" s="47">
        <v>1.5</v>
      </c>
      <c r="J65" s="47">
        <v>1.5</v>
      </c>
      <c r="K65" s="47">
        <v>0</v>
      </c>
      <c r="N65">
        <v>13</v>
      </c>
      <c r="O65">
        <v>0</v>
      </c>
      <c r="P65">
        <v>-100</v>
      </c>
      <c r="R65" s="50"/>
      <c r="S65" s="51">
        <f t="shared" si="2"/>
        <v>1.0606601717798212</v>
      </c>
      <c r="T65" s="51">
        <f t="shared" si="3"/>
        <v>1.0606601717798214</v>
      </c>
    </row>
    <row r="66" spans="1:20" x14ac:dyDescent="0.2">
      <c r="A66" s="97" t="s">
        <v>85</v>
      </c>
      <c r="B66" s="46">
        <v>40149</v>
      </c>
      <c r="D66" s="47">
        <v>6.7</v>
      </c>
      <c r="E66" s="47">
        <v>-0.3</v>
      </c>
      <c r="F66" s="47">
        <v>4.9000000000000004</v>
      </c>
      <c r="G66" s="47">
        <v>-1.6</v>
      </c>
      <c r="H66" s="48">
        <v>160</v>
      </c>
      <c r="I66" s="47">
        <v>4.4000000000000004</v>
      </c>
      <c r="J66" s="47">
        <v>1</v>
      </c>
      <c r="K66" s="47">
        <v>1.9</v>
      </c>
      <c r="N66">
        <v>13</v>
      </c>
      <c r="O66">
        <v>0</v>
      </c>
      <c r="P66">
        <v>-100</v>
      </c>
      <c r="R66" s="50"/>
      <c r="S66" s="51">
        <f t="shared" si="2"/>
        <v>1.5048886306329432</v>
      </c>
      <c r="T66" s="51">
        <f t="shared" si="3"/>
        <v>-4.1346475314579969</v>
      </c>
    </row>
    <row r="67" spans="1:20" x14ac:dyDescent="0.2">
      <c r="A67" s="97" t="s">
        <v>86</v>
      </c>
      <c r="B67" s="46">
        <v>40150</v>
      </c>
      <c r="D67" s="47">
        <v>10.4</v>
      </c>
      <c r="E67" s="47">
        <v>3.9</v>
      </c>
      <c r="F67" s="47">
        <v>8.1</v>
      </c>
      <c r="G67" s="47">
        <v>3.5</v>
      </c>
      <c r="H67" s="48">
        <v>193</v>
      </c>
      <c r="I67" s="47">
        <v>5.3</v>
      </c>
      <c r="J67" s="47">
        <v>0.2</v>
      </c>
      <c r="K67" s="47">
        <v>2.8</v>
      </c>
      <c r="N67">
        <v>13</v>
      </c>
      <c r="O67">
        <v>0</v>
      </c>
      <c r="P67">
        <v>-100</v>
      </c>
      <c r="R67" s="50"/>
      <c r="S67" s="51">
        <f t="shared" si="2"/>
        <v>-1.1922405880224842</v>
      </c>
      <c r="T67" s="51">
        <f t="shared" si="3"/>
        <v>-5.164161343361747</v>
      </c>
    </row>
    <row r="68" spans="1:20" x14ac:dyDescent="0.2">
      <c r="A68" s="97" t="s">
        <v>80</v>
      </c>
      <c r="B68" s="46">
        <v>40151</v>
      </c>
      <c r="D68" s="47">
        <v>6</v>
      </c>
      <c r="E68" s="47">
        <v>1.1000000000000001</v>
      </c>
      <c r="F68" s="47">
        <v>4.3</v>
      </c>
      <c r="G68" s="47">
        <v>1.1000000000000001</v>
      </c>
      <c r="H68" s="48">
        <v>202</v>
      </c>
      <c r="I68" s="47">
        <v>5.3</v>
      </c>
      <c r="J68" s="47">
        <v>1.3</v>
      </c>
      <c r="K68" s="47">
        <v>2.8</v>
      </c>
      <c r="N68">
        <v>13</v>
      </c>
      <c r="O68">
        <v>0</v>
      </c>
      <c r="P68">
        <v>-100</v>
      </c>
      <c r="R68" s="50"/>
      <c r="S68" s="51">
        <f t="shared" si="2"/>
        <v>-1.9854149451043337</v>
      </c>
      <c r="T68" s="51">
        <f t="shared" si="3"/>
        <v>-4.9140744292039731</v>
      </c>
    </row>
    <row r="69" spans="1:20" x14ac:dyDescent="0.2">
      <c r="A69" s="97" t="s">
        <v>81</v>
      </c>
      <c r="B69" s="46">
        <v>40152</v>
      </c>
      <c r="D69" s="47">
        <v>10.1</v>
      </c>
      <c r="E69" s="47">
        <v>4.5999999999999996</v>
      </c>
      <c r="F69" s="47">
        <v>7.1</v>
      </c>
      <c r="G69" s="47">
        <v>4.2</v>
      </c>
      <c r="H69" s="48">
        <v>184</v>
      </c>
      <c r="I69" s="47">
        <v>5</v>
      </c>
      <c r="J69" s="47">
        <v>0.6</v>
      </c>
      <c r="K69" s="47">
        <v>13.2</v>
      </c>
      <c r="N69">
        <v>13</v>
      </c>
      <c r="O69">
        <v>0</v>
      </c>
      <c r="P69">
        <v>-100</v>
      </c>
      <c r="R69" s="50"/>
      <c r="S69" s="51">
        <f t="shared" si="2"/>
        <v>-0.34878236872062418</v>
      </c>
      <c r="T69" s="51">
        <f t="shared" si="3"/>
        <v>-4.9878202512991212</v>
      </c>
    </row>
    <row r="70" spans="1:20" x14ac:dyDescent="0.2">
      <c r="A70" s="97" t="s">
        <v>82</v>
      </c>
      <c r="B70" s="46">
        <v>40153</v>
      </c>
      <c r="D70" s="47">
        <v>12.3</v>
      </c>
      <c r="E70" s="47">
        <v>6.5</v>
      </c>
      <c r="F70" s="47">
        <v>10.1</v>
      </c>
      <c r="G70" s="47">
        <v>5.7</v>
      </c>
      <c r="H70" s="48">
        <v>194</v>
      </c>
      <c r="I70" s="47">
        <v>5.4</v>
      </c>
      <c r="J70" s="47">
        <v>0</v>
      </c>
      <c r="K70" s="47">
        <v>2.4</v>
      </c>
      <c r="N70">
        <v>13</v>
      </c>
      <c r="O70">
        <v>0</v>
      </c>
      <c r="P70">
        <v>-100</v>
      </c>
      <c r="R70" s="50"/>
      <c r="S70" s="51">
        <f t="shared" si="2"/>
        <v>-1.3063782362382046</v>
      </c>
      <c r="T70" s="51">
        <f t="shared" si="3"/>
        <v>-5.2395969218903815</v>
      </c>
    </row>
    <row r="71" spans="1:20" x14ac:dyDescent="0.2">
      <c r="A71" s="97" t="s">
        <v>83</v>
      </c>
      <c r="B71" s="46">
        <v>40154</v>
      </c>
      <c r="D71" s="47">
        <v>10.199999999999999</v>
      </c>
      <c r="E71" s="47">
        <v>5</v>
      </c>
      <c r="F71" s="47">
        <v>7.2</v>
      </c>
      <c r="G71" s="47">
        <v>4.2</v>
      </c>
      <c r="H71" s="48">
        <v>169</v>
      </c>
      <c r="I71" s="47">
        <v>4.2</v>
      </c>
      <c r="J71" s="47">
        <v>1.7</v>
      </c>
      <c r="K71" s="47">
        <v>0.5</v>
      </c>
      <c r="N71">
        <v>13</v>
      </c>
      <c r="O71">
        <v>0</v>
      </c>
      <c r="P71">
        <v>-100</v>
      </c>
      <c r="R71" s="50"/>
      <c r="S71" s="51">
        <f t="shared" si="2"/>
        <v>0.80139778058148892</v>
      </c>
      <c r="T71" s="51">
        <f t="shared" si="3"/>
        <v>-4.1228341704801892</v>
      </c>
    </row>
    <row r="72" spans="1:20" x14ac:dyDescent="0.2">
      <c r="A72" s="97" t="s">
        <v>84</v>
      </c>
      <c r="B72" s="46">
        <v>40155</v>
      </c>
      <c r="D72" s="47">
        <v>8.6999999999999993</v>
      </c>
      <c r="E72" s="47">
        <v>4.5999999999999996</v>
      </c>
      <c r="F72" s="47">
        <v>7</v>
      </c>
      <c r="G72" s="47">
        <v>3.6</v>
      </c>
      <c r="H72" s="48">
        <v>227</v>
      </c>
      <c r="I72" s="47">
        <v>4.3</v>
      </c>
      <c r="J72" s="47">
        <v>1.8</v>
      </c>
      <c r="K72" s="47">
        <v>0.7</v>
      </c>
      <c r="N72">
        <v>13</v>
      </c>
      <c r="O72">
        <v>0</v>
      </c>
      <c r="P72">
        <v>-100</v>
      </c>
      <c r="R72" s="50"/>
      <c r="S72" s="51">
        <f t="shared" si="2"/>
        <v>-3.1448209169624315</v>
      </c>
      <c r="T72" s="51">
        <f t="shared" si="3"/>
        <v>-2.9325929482687454</v>
      </c>
    </row>
    <row r="73" spans="1:20" x14ac:dyDescent="0.2">
      <c r="A73" s="97" t="s">
        <v>85</v>
      </c>
      <c r="B73" s="46">
        <v>40156</v>
      </c>
      <c r="D73" s="47">
        <v>9.6999999999999993</v>
      </c>
      <c r="E73" s="47">
        <v>3.8</v>
      </c>
      <c r="F73" s="47">
        <v>7.5</v>
      </c>
      <c r="G73" s="47">
        <v>3</v>
      </c>
      <c r="H73" s="48">
        <v>178</v>
      </c>
      <c r="I73" s="47">
        <v>3.3</v>
      </c>
      <c r="J73" s="47">
        <v>0</v>
      </c>
      <c r="K73" s="47">
        <v>2</v>
      </c>
      <c r="N73">
        <v>13</v>
      </c>
      <c r="O73">
        <v>0</v>
      </c>
      <c r="P73">
        <v>-100</v>
      </c>
      <c r="R73" s="50"/>
      <c r="S73" s="51">
        <f t="shared" si="2"/>
        <v>0.11516833911825231</v>
      </c>
      <c r="T73" s="51">
        <f t="shared" si="3"/>
        <v>-3.297989729163016</v>
      </c>
    </row>
    <row r="74" spans="1:20" x14ac:dyDescent="0.2">
      <c r="A74" s="97" t="s">
        <v>86</v>
      </c>
      <c r="B74" s="46">
        <v>40157</v>
      </c>
      <c r="D74" s="47">
        <v>11.2</v>
      </c>
      <c r="E74" s="47">
        <v>8.3000000000000007</v>
      </c>
      <c r="F74" s="47">
        <v>9.5</v>
      </c>
      <c r="G74" s="47">
        <v>8.1</v>
      </c>
      <c r="H74" s="48">
        <v>278</v>
      </c>
      <c r="I74" s="47">
        <v>4.9000000000000004</v>
      </c>
      <c r="J74" s="47">
        <v>1</v>
      </c>
      <c r="K74" s="47">
        <v>10.8</v>
      </c>
      <c r="N74">
        <v>13</v>
      </c>
      <c r="O74">
        <v>0</v>
      </c>
      <c r="P74">
        <v>-100</v>
      </c>
      <c r="R74" s="50"/>
      <c r="S74" s="51">
        <f t="shared" si="2"/>
        <v>-4.8523135368336954</v>
      </c>
      <c r="T74" s="51">
        <f t="shared" si="3"/>
        <v>0.68194819470432078</v>
      </c>
    </row>
    <row r="75" spans="1:20" x14ac:dyDescent="0.2">
      <c r="A75" s="97" t="s">
        <v>80</v>
      </c>
      <c r="B75" s="46">
        <v>40158</v>
      </c>
      <c r="D75" s="47">
        <v>9.1</v>
      </c>
      <c r="E75" s="47">
        <v>4.2</v>
      </c>
      <c r="F75" s="47">
        <v>7</v>
      </c>
      <c r="G75" s="47">
        <v>3.6</v>
      </c>
      <c r="H75" s="48">
        <v>1</v>
      </c>
      <c r="I75" s="47">
        <v>4.5999999999999996</v>
      </c>
      <c r="J75" s="47">
        <v>0</v>
      </c>
      <c r="K75" s="47">
        <v>0.3</v>
      </c>
      <c r="N75">
        <v>13</v>
      </c>
      <c r="O75">
        <v>0</v>
      </c>
      <c r="P75">
        <v>-100</v>
      </c>
      <c r="R75" s="50"/>
      <c r="S75" s="51">
        <f t="shared" si="2"/>
        <v>8.0281069611504149E-2</v>
      </c>
      <c r="T75" s="51">
        <f t="shared" si="3"/>
        <v>4.5992993977193999</v>
      </c>
    </row>
    <row r="76" spans="1:20" x14ac:dyDescent="0.2">
      <c r="A76" s="97" t="s">
        <v>81</v>
      </c>
      <c r="B76" s="46">
        <v>40159</v>
      </c>
      <c r="D76" s="47">
        <v>5.3</v>
      </c>
      <c r="E76" s="47">
        <v>0.1</v>
      </c>
      <c r="F76" s="47">
        <v>3.5</v>
      </c>
      <c r="G76" s="47">
        <v>-1.6</v>
      </c>
      <c r="H76" s="48">
        <v>24</v>
      </c>
      <c r="I76" s="47">
        <v>4.5</v>
      </c>
      <c r="J76" s="47">
        <v>0.5</v>
      </c>
      <c r="K76" s="47">
        <v>0</v>
      </c>
      <c r="N76">
        <v>13</v>
      </c>
      <c r="O76">
        <v>0</v>
      </c>
      <c r="P76">
        <v>-100</v>
      </c>
      <c r="R76" s="50"/>
      <c r="S76" s="51">
        <f t="shared" si="2"/>
        <v>1.8303148938411007</v>
      </c>
      <c r="T76" s="51">
        <f t="shared" si="3"/>
        <v>4.1109545593917041</v>
      </c>
    </row>
    <row r="77" spans="1:20" x14ac:dyDescent="0.2">
      <c r="A77" s="97" t="s">
        <v>82</v>
      </c>
      <c r="B77" s="46">
        <v>40160</v>
      </c>
      <c r="D77" s="47">
        <v>3.2</v>
      </c>
      <c r="E77" s="47">
        <v>-1.3</v>
      </c>
      <c r="F77" s="47">
        <v>1.1000000000000001</v>
      </c>
      <c r="G77" s="47">
        <v>-2.1</v>
      </c>
      <c r="H77" s="48">
        <v>40</v>
      </c>
      <c r="I77" s="47">
        <v>3.9</v>
      </c>
      <c r="J77" s="47">
        <v>2.6</v>
      </c>
      <c r="K77" s="47">
        <v>0</v>
      </c>
      <c r="N77">
        <v>13</v>
      </c>
      <c r="O77">
        <v>0</v>
      </c>
      <c r="P77">
        <v>-100</v>
      </c>
      <c r="R77" s="50"/>
      <c r="S77" s="51">
        <f t="shared" si="2"/>
        <v>2.5068716777775029</v>
      </c>
      <c r="T77" s="51">
        <f t="shared" si="3"/>
        <v>2.987573328164014</v>
      </c>
    </row>
    <row r="78" spans="1:20" x14ac:dyDescent="0.2">
      <c r="A78" s="97" t="s">
        <v>83</v>
      </c>
      <c r="B78" s="46">
        <v>40161</v>
      </c>
      <c r="D78" s="47">
        <v>0.3</v>
      </c>
      <c r="E78" s="47">
        <v>-5.7</v>
      </c>
      <c r="F78" s="47">
        <v>-2.1</v>
      </c>
      <c r="G78" s="47">
        <v>-6.7</v>
      </c>
      <c r="H78" s="48">
        <v>61</v>
      </c>
      <c r="I78" s="47">
        <v>2.8</v>
      </c>
      <c r="J78" s="47">
        <v>3.2</v>
      </c>
      <c r="K78" s="47">
        <v>0</v>
      </c>
      <c r="N78">
        <v>13</v>
      </c>
      <c r="O78">
        <v>0</v>
      </c>
      <c r="P78">
        <v>-100</v>
      </c>
      <c r="R78" s="50"/>
      <c r="S78" s="51">
        <f t="shared" si="2"/>
        <v>2.4489351799903081</v>
      </c>
      <c r="T78" s="51">
        <f t="shared" si="3"/>
        <v>1.3574669366897438</v>
      </c>
    </row>
    <row r="79" spans="1:20" x14ac:dyDescent="0.2">
      <c r="A79" s="97" t="s">
        <v>84</v>
      </c>
      <c r="B79" s="46">
        <v>40162</v>
      </c>
      <c r="D79" s="47">
        <v>1.7</v>
      </c>
      <c r="E79" s="47">
        <v>-6.2</v>
      </c>
      <c r="F79" s="47">
        <v>-3.3</v>
      </c>
      <c r="G79" s="47">
        <v>-7.4</v>
      </c>
      <c r="H79" s="48">
        <v>48</v>
      </c>
      <c r="I79" s="47">
        <v>2</v>
      </c>
      <c r="J79" s="47">
        <v>6.8</v>
      </c>
      <c r="K79" s="47">
        <v>0</v>
      </c>
      <c r="N79">
        <v>13</v>
      </c>
      <c r="O79">
        <v>0</v>
      </c>
      <c r="P79">
        <v>-100</v>
      </c>
      <c r="R79" s="50"/>
      <c r="S79" s="51">
        <f t="shared" si="2"/>
        <v>1.4862896509547883</v>
      </c>
      <c r="T79" s="51">
        <f t="shared" si="3"/>
        <v>1.3382612127177165</v>
      </c>
    </row>
    <row r="80" spans="1:20" x14ac:dyDescent="0.2">
      <c r="A80" s="97" t="s">
        <v>85</v>
      </c>
      <c r="B80" s="46">
        <v>40163</v>
      </c>
      <c r="D80" s="47">
        <v>-1</v>
      </c>
      <c r="E80" s="47">
        <v>-7.4</v>
      </c>
      <c r="F80" s="47">
        <v>-2.9</v>
      </c>
      <c r="G80" s="47">
        <v>-8.8000000000000007</v>
      </c>
      <c r="H80" s="48">
        <v>206</v>
      </c>
      <c r="I80" s="47">
        <v>2.4</v>
      </c>
      <c r="J80" s="47">
        <v>0</v>
      </c>
      <c r="K80" s="47">
        <v>0</v>
      </c>
      <c r="N80">
        <v>13</v>
      </c>
      <c r="O80">
        <v>0</v>
      </c>
      <c r="P80">
        <v>-100</v>
      </c>
      <c r="R80" s="50"/>
      <c r="S80" s="51">
        <f t="shared" si="2"/>
        <v>-1.052090752293785</v>
      </c>
      <c r="T80" s="51">
        <f t="shared" si="3"/>
        <v>-2.157105711118001</v>
      </c>
    </row>
    <row r="81" spans="1:22" x14ac:dyDescent="0.2">
      <c r="A81" s="97" t="s">
        <v>86</v>
      </c>
      <c r="B81" s="46">
        <v>40164</v>
      </c>
      <c r="D81" s="47">
        <v>-0.1</v>
      </c>
      <c r="E81" s="47">
        <v>-4.0999999999999996</v>
      </c>
      <c r="F81" s="47">
        <v>-1.5</v>
      </c>
      <c r="G81" s="47">
        <v>-5.4</v>
      </c>
      <c r="H81" s="48">
        <v>156</v>
      </c>
      <c r="I81" s="47">
        <v>3.4</v>
      </c>
      <c r="J81" s="47">
        <v>0</v>
      </c>
      <c r="K81" s="47">
        <v>1.4</v>
      </c>
      <c r="N81">
        <v>13</v>
      </c>
      <c r="O81">
        <v>0</v>
      </c>
      <c r="P81">
        <v>-100</v>
      </c>
      <c r="R81" s="50"/>
      <c r="S81" s="51">
        <f t="shared" si="2"/>
        <v>1.3829045864577214</v>
      </c>
      <c r="T81" s="51">
        <f t="shared" si="3"/>
        <v>-3.1060545559848425</v>
      </c>
    </row>
    <row r="82" spans="1:22" x14ac:dyDescent="0.2">
      <c r="A82" s="97" t="s">
        <v>80</v>
      </c>
      <c r="B82" s="46">
        <v>40165</v>
      </c>
      <c r="D82" s="47">
        <v>-1.3</v>
      </c>
      <c r="E82" s="47">
        <v>-8.6999999999999993</v>
      </c>
      <c r="F82" s="47">
        <v>-3.7</v>
      </c>
      <c r="G82" s="47">
        <v>-10</v>
      </c>
      <c r="H82" s="48">
        <v>19</v>
      </c>
      <c r="I82" s="47">
        <v>4.0999999999999996</v>
      </c>
      <c r="J82" s="47">
        <v>5.4</v>
      </c>
      <c r="K82" s="47">
        <v>0</v>
      </c>
      <c r="N82">
        <v>13</v>
      </c>
      <c r="O82">
        <v>0</v>
      </c>
      <c r="P82">
        <v>-100</v>
      </c>
      <c r="R82" s="50"/>
      <c r="S82" s="51">
        <f t="shared" si="2"/>
        <v>1.3348294332743422</v>
      </c>
      <c r="T82" s="51">
        <f t="shared" si="3"/>
        <v>3.8766261599571989</v>
      </c>
    </row>
    <row r="83" spans="1:22" x14ac:dyDescent="0.2">
      <c r="A83" s="97" t="s">
        <v>81</v>
      </c>
      <c r="B83" s="46">
        <v>40166</v>
      </c>
      <c r="D83" s="47">
        <v>-5.2</v>
      </c>
      <c r="E83" s="47">
        <v>-13.7</v>
      </c>
      <c r="F83" s="47">
        <v>-9.6</v>
      </c>
      <c r="G83" s="47">
        <v>-14.7</v>
      </c>
      <c r="H83" s="48">
        <v>112</v>
      </c>
      <c r="I83" s="47">
        <v>3.1</v>
      </c>
      <c r="J83" s="47">
        <v>6.8</v>
      </c>
      <c r="K83" s="47">
        <v>0</v>
      </c>
      <c r="N83">
        <v>13</v>
      </c>
      <c r="O83">
        <v>0</v>
      </c>
      <c r="P83">
        <v>-100</v>
      </c>
      <c r="R83" s="50"/>
      <c r="S83" s="51">
        <f t="shared" si="2"/>
        <v>2.8742699491570409</v>
      </c>
      <c r="T83" s="51">
        <f t="shared" si="3"/>
        <v>-1.1612804395893275</v>
      </c>
    </row>
    <row r="84" spans="1:22" x14ac:dyDescent="0.2">
      <c r="A84" s="97" t="s">
        <v>82</v>
      </c>
      <c r="B84" s="46">
        <v>40167</v>
      </c>
      <c r="D84" s="47">
        <v>0.5</v>
      </c>
      <c r="E84" s="47">
        <v>-5.9</v>
      </c>
      <c r="F84" s="47">
        <v>-3.3</v>
      </c>
      <c r="G84" s="47">
        <v>-6.4</v>
      </c>
      <c r="H84" s="48">
        <v>205</v>
      </c>
      <c r="I84" s="47">
        <v>6</v>
      </c>
      <c r="J84" s="47">
        <v>0</v>
      </c>
      <c r="K84" s="47">
        <v>5.5</v>
      </c>
      <c r="N84">
        <v>13</v>
      </c>
      <c r="O84">
        <v>0</v>
      </c>
      <c r="P84">
        <v>-100</v>
      </c>
      <c r="R84" s="50"/>
      <c r="S84" s="51">
        <f t="shared" si="2"/>
        <v>-2.5357095704441956</v>
      </c>
      <c r="T84" s="51">
        <f t="shared" si="3"/>
        <v>-5.4378467222199003</v>
      </c>
    </row>
    <row r="85" spans="1:22" x14ac:dyDescent="0.2">
      <c r="A85" s="97" t="s">
        <v>83</v>
      </c>
      <c r="B85" s="46">
        <v>40168</v>
      </c>
      <c r="D85" s="47">
        <v>0</v>
      </c>
      <c r="E85" s="47">
        <v>-6.2</v>
      </c>
      <c r="F85" s="47">
        <v>-2.6</v>
      </c>
      <c r="G85" s="47">
        <v>-7.8</v>
      </c>
      <c r="H85" s="48">
        <v>165</v>
      </c>
      <c r="I85" s="47">
        <v>3.8</v>
      </c>
      <c r="J85" s="47">
        <v>2.8</v>
      </c>
      <c r="K85" s="47">
        <v>0.2</v>
      </c>
      <c r="N85">
        <v>13</v>
      </c>
      <c r="O85">
        <v>0</v>
      </c>
      <c r="P85">
        <v>-100</v>
      </c>
      <c r="R85" s="50"/>
      <c r="S85" s="51">
        <f t="shared" si="2"/>
        <v>0.98351237138957981</v>
      </c>
      <c r="T85" s="51">
        <f t="shared" si="3"/>
        <v>-3.670518139898459</v>
      </c>
    </row>
    <row r="86" spans="1:22" x14ac:dyDescent="0.2">
      <c r="A86" s="97" t="s">
        <v>84</v>
      </c>
      <c r="B86" s="46">
        <v>40169</v>
      </c>
      <c r="D86" s="47">
        <v>2</v>
      </c>
      <c r="E86" s="47">
        <v>-1.9</v>
      </c>
      <c r="F86" s="47">
        <v>0.7</v>
      </c>
      <c r="G86" s="47">
        <v>-3.9</v>
      </c>
      <c r="H86" s="48">
        <v>207</v>
      </c>
      <c r="I86" s="47">
        <v>3.3</v>
      </c>
      <c r="J86" s="47">
        <v>0</v>
      </c>
      <c r="K86" s="47">
        <v>2.4</v>
      </c>
      <c r="N86">
        <v>13</v>
      </c>
      <c r="O86">
        <v>0</v>
      </c>
      <c r="P86">
        <v>-100</v>
      </c>
      <c r="R86" s="50"/>
      <c r="S86" s="51">
        <f t="shared" si="2"/>
        <v>-1.4981686491405026</v>
      </c>
      <c r="T86" s="51">
        <f t="shared" si="3"/>
        <v>-2.9403215298216145</v>
      </c>
    </row>
    <row r="87" spans="1:22" x14ac:dyDescent="0.2">
      <c r="A87" s="97" t="s">
        <v>85</v>
      </c>
      <c r="B87" s="46">
        <v>40170</v>
      </c>
      <c r="D87" s="47">
        <v>2.2000000000000002</v>
      </c>
      <c r="E87" s="47">
        <v>-3.5</v>
      </c>
      <c r="F87" s="47">
        <v>-0.4</v>
      </c>
      <c r="G87" s="47">
        <v>-6.2</v>
      </c>
      <c r="H87" s="48">
        <v>181</v>
      </c>
      <c r="I87" s="47">
        <v>3.4</v>
      </c>
      <c r="J87" s="47">
        <v>3.1</v>
      </c>
      <c r="K87" s="47">
        <v>0</v>
      </c>
      <c r="N87">
        <v>13</v>
      </c>
      <c r="O87">
        <v>0</v>
      </c>
      <c r="P87">
        <v>-100</v>
      </c>
      <c r="R87" s="50"/>
      <c r="S87" s="51">
        <f t="shared" si="2"/>
        <v>-5.9338181886762854E-2</v>
      </c>
      <c r="T87" s="51">
        <f t="shared" si="3"/>
        <v>-3.3994821635317303</v>
      </c>
    </row>
    <row r="88" spans="1:22" x14ac:dyDescent="0.2">
      <c r="A88" s="97" t="s">
        <v>86</v>
      </c>
      <c r="B88" s="46">
        <v>40171</v>
      </c>
      <c r="D88" s="47">
        <v>2.7</v>
      </c>
      <c r="E88" s="47">
        <v>-3.7</v>
      </c>
      <c r="F88" s="47">
        <v>0.1</v>
      </c>
      <c r="G88" s="47">
        <v>-6.8</v>
      </c>
      <c r="H88" s="48">
        <v>101</v>
      </c>
      <c r="I88" s="47">
        <v>2.8</v>
      </c>
      <c r="J88" s="47">
        <v>3.7</v>
      </c>
      <c r="K88" s="47">
        <v>1.8</v>
      </c>
      <c r="N88">
        <v>13</v>
      </c>
      <c r="O88">
        <v>0</v>
      </c>
      <c r="P88">
        <v>-100</v>
      </c>
      <c r="R88" s="50"/>
      <c r="S88" s="51">
        <f t="shared" si="2"/>
        <v>2.7485561136534589</v>
      </c>
      <c r="T88" s="51">
        <f t="shared" si="3"/>
        <v>-0.53426518705432546</v>
      </c>
    </row>
    <row r="89" spans="1:22" x14ac:dyDescent="0.2">
      <c r="A89" s="97" t="s">
        <v>80</v>
      </c>
      <c r="B89" s="46">
        <v>40172</v>
      </c>
      <c r="D89" s="47">
        <v>4</v>
      </c>
      <c r="E89" s="47">
        <v>0.5</v>
      </c>
      <c r="F89" s="47">
        <v>2.2000000000000002</v>
      </c>
      <c r="G89" s="47">
        <v>0.4</v>
      </c>
      <c r="H89" s="48">
        <v>248</v>
      </c>
      <c r="I89" s="47">
        <v>5.8</v>
      </c>
      <c r="J89" s="47">
        <v>0</v>
      </c>
      <c r="K89" s="47">
        <v>11.1</v>
      </c>
      <c r="N89">
        <v>13</v>
      </c>
      <c r="O89">
        <v>0</v>
      </c>
      <c r="P89">
        <v>-100</v>
      </c>
      <c r="R89" s="50"/>
      <c r="S89" s="51">
        <f t="shared" si="2"/>
        <v>-5.3776663564873664</v>
      </c>
      <c r="T89" s="51">
        <f t="shared" si="3"/>
        <v>-2.1727182418122912</v>
      </c>
    </row>
    <row r="90" spans="1:22" x14ac:dyDescent="0.2">
      <c r="A90" s="97" t="s">
        <v>81</v>
      </c>
      <c r="B90" s="46">
        <v>40173</v>
      </c>
      <c r="D90" s="47">
        <v>6.5</v>
      </c>
      <c r="E90" s="47">
        <v>1.2</v>
      </c>
      <c r="F90" s="47">
        <v>3.5</v>
      </c>
      <c r="G90" s="47">
        <v>0.8</v>
      </c>
      <c r="H90" s="48">
        <v>198</v>
      </c>
      <c r="I90" s="47">
        <v>5.4</v>
      </c>
      <c r="J90" s="47">
        <v>6.7</v>
      </c>
      <c r="K90" s="47">
        <v>0</v>
      </c>
      <c r="N90">
        <v>13</v>
      </c>
      <c r="O90">
        <v>0</v>
      </c>
      <c r="P90">
        <v>-100</v>
      </c>
      <c r="R90" s="50"/>
      <c r="S90" s="51">
        <f t="shared" si="2"/>
        <v>-1.6686917696247179</v>
      </c>
      <c r="T90" s="51">
        <f t="shared" si="3"/>
        <v>-5.1357051879938291</v>
      </c>
    </row>
    <row r="91" spans="1:22" x14ac:dyDescent="0.2">
      <c r="A91" s="97" t="s">
        <v>82</v>
      </c>
      <c r="B91" s="46">
        <v>40174</v>
      </c>
      <c r="D91" s="47">
        <v>4.9000000000000004</v>
      </c>
      <c r="E91" s="47">
        <v>2.2999999999999998</v>
      </c>
      <c r="F91" s="47">
        <v>3.8</v>
      </c>
      <c r="G91" s="47">
        <v>1.6</v>
      </c>
      <c r="H91" s="48">
        <v>207</v>
      </c>
      <c r="I91" s="47">
        <v>5.8</v>
      </c>
      <c r="J91" s="47">
        <v>0.3</v>
      </c>
      <c r="K91" s="47">
        <v>2.2000000000000002</v>
      </c>
      <c r="N91">
        <v>13</v>
      </c>
      <c r="O91">
        <v>0</v>
      </c>
      <c r="P91">
        <v>-100</v>
      </c>
      <c r="R91" s="50"/>
      <c r="S91" s="51">
        <f t="shared" si="2"/>
        <v>-2.6331448984893679</v>
      </c>
      <c r="T91" s="51">
        <f t="shared" si="3"/>
        <v>-5.1678378402925347</v>
      </c>
    </row>
    <row r="92" spans="1:22" x14ac:dyDescent="0.2">
      <c r="A92" s="97" t="s">
        <v>83</v>
      </c>
      <c r="B92" s="46">
        <v>40175</v>
      </c>
      <c r="D92" s="47">
        <v>6.7</v>
      </c>
      <c r="E92" s="47">
        <v>0.4</v>
      </c>
      <c r="F92" s="47">
        <v>4</v>
      </c>
      <c r="G92" s="47">
        <v>-0.7</v>
      </c>
      <c r="H92" s="48">
        <v>231</v>
      </c>
      <c r="I92" s="47">
        <v>3.3</v>
      </c>
      <c r="J92" s="47">
        <v>2.6</v>
      </c>
      <c r="K92" s="47">
        <v>0.5</v>
      </c>
      <c r="N92">
        <v>13</v>
      </c>
      <c r="O92">
        <v>0</v>
      </c>
      <c r="P92">
        <v>-100</v>
      </c>
      <c r="R92" s="50"/>
      <c r="S92" s="51">
        <f t="shared" si="2"/>
        <v>-2.5645816728080044</v>
      </c>
      <c r="T92" s="51">
        <f t="shared" si="3"/>
        <v>-2.0767572904644624</v>
      </c>
    </row>
    <row r="93" spans="1:22" x14ac:dyDescent="0.2">
      <c r="A93" s="97" t="s">
        <v>84</v>
      </c>
      <c r="B93" s="46">
        <v>40176</v>
      </c>
      <c r="D93" s="47">
        <v>2.7</v>
      </c>
      <c r="E93" s="47">
        <v>0.5</v>
      </c>
      <c r="F93" s="47">
        <v>1.8</v>
      </c>
      <c r="G93" s="47">
        <v>-0.2</v>
      </c>
      <c r="H93" s="48">
        <v>91</v>
      </c>
      <c r="I93" s="47">
        <v>3.4</v>
      </c>
      <c r="J93" s="47">
        <v>0</v>
      </c>
      <c r="K93" s="47">
        <v>5.5</v>
      </c>
      <c r="N93">
        <v>13</v>
      </c>
      <c r="O93">
        <v>0</v>
      </c>
      <c r="P93">
        <v>-100</v>
      </c>
      <c r="R93" s="50"/>
      <c r="S93" s="51">
        <f t="shared" si="2"/>
        <v>3.3994821635317303</v>
      </c>
      <c r="T93" s="51">
        <f t="shared" si="3"/>
        <v>-5.9338181886763819E-2</v>
      </c>
    </row>
    <row r="94" spans="1:22" x14ac:dyDescent="0.2">
      <c r="A94" s="97" t="s">
        <v>85</v>
      </c>
      <c r="B94" s="46">
        <v>40177</v>
      </c>
      <c r="D94" s="47">
        <v>2.6</v>
      </c>
      <c r="E94" s="47">
        <v>0.3</v>
      </c>
      <c r="F94" s="47">
        <v>1.7</v>
      </c>
      <c r="G94" s="47">
        <v>0.4</v>
      </c>
      <c r="H94" s="48">
        <v>46</v>
      </c>
      <c r="I94" s="47">
        <v>3.3</v>
      </c>
      <c r="J94" s="47">
        <v>0</v>
      </c>
      <c r="K94" s="47">
        <v>10.5</v>
      </c>
      <c r="N94">
        <v>13</v>
      </c>
      <c r="O94">
        <v>0</v>
      </c>
      <c r="P94">
        <v>-100</v>
      </c>
      <c r="R94" s="50"/>
      <c r="S94" s="51">
        <f t="shared" si="2"/>
        <v>2.3738213411175484</v>
      </c>
      <c r="T94" s="51">
        <f t="shared" si="3"/>
        <v>2.2923726225146912</v>
      </c>
    </row>
    <row r="95" spans="1:22" x14ac:dyDescent="0.2">
      <c r="A95" s="97" t="s">
        <v>86</v>
      </c>
      <c r="B95" s="46">
        <v>40178</v>
      </c>
      <c r="D95" s="47">
        <v>0.3</v>
      </c>
      <c r="E95" s="47">
        <v>-0.6</v>
      </c>
      <c r="F95" s="47">
        <v>-0.2</v>
      </c>
      <c r="G95" s="47">
        <v>-0.6</v>
      </c>
      <c r="H95" s="48">
        <v>25</v>
      </c>
      <c r="I95" s="47">
        <v>4.5</v>
      </c>
      <c r="J95" s="47">
        <v>0</v>
      </c>
      <c r="K95" s="47">
        <v>1.1000000000000001</v>
      </c>
      <c r="N95">
        <v>13</v>
      </c>
      <c r="O95">
        <v>0</v>
      </c>
      <c r="P95">
        <v>-100</v>
      </c>
      <c r="R95" s="50"/>
      <c r="S95" s="51">
        <f t="shared" si="2"/>
        <v>1.9017821778331474</v>
      </c>
      <c r="T95" s="51">
        <f t="shared" si="3"/>
        <v>4.0783850416649248</v>
      </c>
    </row>
    <row r="96" spans="1:22" x14ac:dyDescent="0.2">
      <c r="A96" s="97" t="s">
        <v>80</v>
      </c>
      <c r="B96" s="46">
        <v>40179</v>
      </c>
      <c r="D96" s="47">
        <v>0.6</v>
      </c>
      <c r="E96" s="47">
        <v>-6.2</v>
      </c>
      <c r="F96" s="47">
        <v>-1.5</v>
      </c>
      <c r="G96" s="47">
        <v>-8.1999999999999993</v>
      </c>
      <c r="H96" s="48">
        <v>14</v>
      </c>
      <c r="I96" s="47">
        <v>4.5999999999999996</v>
      </c>
      <c r="J96" s="47">
        <v>0.5</v>
      </c>
      <c r="K96" s="47">
        <v>0</v>
      </c>
      <c r="L96" s="49"/>
      <c r="N96">
        <v>13</v>
      </c>
      <c r="O96">
        <v>0</v>
      </c>
      <c r="P96">
        <v>-100</v>
      </c>
      <c r="R96" s="50"/>
      <c r="S96" s="51">
        <f>I96*SIN(H96*PI()/180)</f>
        <v>1.1128407197584715</v>
      </c>
      <c r="T96" s="51">
        <f>I96*COS(H96*PI()/180)</f>
        <v>4.463360340869583</v>
      </c>
      <c r="V96" s="51"/>
    </row>
    <row r="97" spans="1:20" x14ac:dyDescent="0.2">
      <c r="A97" s="97" t="s">
        <v>81</v>
      </c>
      <c r="B97" s="46">
        <v>40180</v>
      </c>
      <c r="D97" s="47">
        <v>0.7</v>
      </c>
      <c r="E97" s="47">
        <v>-7.2</v>
      </c>
      <c r="F97" s="47">
        <v>-1.6</v>
      </c>
      <c r="G97" s="47">
        <v>-8.4</v>
      </c>
      <c r="H97" s="48">
        <v>211</v>
      </c>
      <c r="I97" s="47">
        <v>3.6</v>
      </c>
      <c r="J97" s="47">
        <v>1.1000000000000001</v>
      </c>
      <c r="K97" s="47">
        <v>0.8</v>
      </c>
      <c r="N97">
        <v>13</v>
      </c>
      <c r="O97">
        <v>0</v>
      </c>
      <c r="P97">
        <v>-100</v>
      </c>
      <c r="R97" s="50"/>
      <c r="S97" s="51">
        <f t="shared" ref="S97:S159" si="4">I97*SIN(H97*PI()/180)</f>
        <v>-1.854137069676195</v>
      </c>
      <c r="T97" s="51">
        <f t="shared" ref="T97:T159" si="5">I97*COS(H97*PI()/180)</f>
        <v>-3.0858022825276046</v>
      </c>
    </row>
    <row r="98" spans="1:20" x14ac:dyDescent="0.2">
      <c r="A98" s="97" t="s">
        <v>82</v>
      </c>
      <c r="B98" s="46">
        <v>40181</v>
      </c>
      <c r="D98" s="47">
        <v>0.3</v>
      </c>
      <c r="E98" s="47">
        <v>-11.3</v>
      </c>
      <c r="F98" s="47">
        <v>-4.5999999999999996</v>
      </c>
      <c r="G98" s="47">
        <v>-13.5</v>
      </c>
      <c r="H98" s="48">
        <v>350</v>
      </c>
      <c r="I98" s="47">
        <v>2.2999999999999998</v>
      </c>
      <c r="J98" s="47">
        <v>5.3</v>
      </c>
      <c r="K98" s="47">
        <v>3.2</v>
      </c>
      <c r="N98">
        <v>13</v>
      </c>
      <c r="O98">
        <v>0</v>
      </c>
      <c r="P98">
        <v>-100</v>
      </c>
      <c r="R98" s="50"/>
      <c r="S98" s="51">
        <f t="shared" si="4"/>
        <v>-0.39939080863394189</v>
      </c>
      <c r="T98" s="51">
        <f t="shared" si="5"/>
        <v>2.2650578319280781</v>
      </c>
    </row>
    <row r="99" spans="1:20" x14ac:dyDescent="0.2">
      <c r="A99" s="97" t="s">
        <v>83</v>
      </c>
      <c r="B99" s="46">
        <v>40182</v>
      </c>
      <c r="D99" s="47">
        <v>-1.7</v>
      </c>
      <c r="E99" s="47">
        <v>-12.4</v>
      </c>
      <c r="F99" s="47">
        <v>-5.3</v>
      </c>
      <c r="G99" s="47">
        <v>-15.1</v>
      </c>
      <c r="H99" s="48">
        <v>207</v>
      </c>
      <c r="I99" s="47">
        <v>3</v>
      </c>
      <c r="J99" s="47">
        <v>1</v>
      </c>
      <c r="K99" s="47">
        <v>0</v>
      </c>
      <c r="N99">
        <v>13</v>
      </c>
      <c r="O99">
        <v>0</v>
      </c>
      <c r="P99">
        <v>-100</v>
      </c>
      <c r="R99" s="50"/>
      <c r="S99" s="51">
        <f t="shared" si="4"/>
        <v>-1.3619714992186387</v>
      </c>
      <c r="T99" s="51">
        <f t="shared" si="5"/>
        <v>-2.6730195725651043</v>
      </c>
    </row>
    <row r="100" spans="1:20" x14ac:dyDescent="0.2">
      <c r="A100" s="97" t="s">
        <v>84</v>
      </c>
      <c r="B100" s="46">
        <v>40183</v>
      </c>
      <c r="D100" s="47">
        <v>-0.4</v>
      </c>
      <c r="E100" s="47">
        <v>-6.5</v>
      </c>
      <c r="F100" s="47">
        <v>-2.2999999999999998</v>
      </c>
      <c r="G100" s="47">
        <v>-8.4</v>
      </c>
      <c r="H100" s="52">
        <v>200</v>
      </c>
      <c r="I100" s="47">
        <v>3</v>
      </c>
      <c r="J100" s="47">
        <v>6.1</v>
      </c>
      <c r="K100" s="47">
        <v>0</v>
      </c>
      <c r="N100">
        <v>13</v>
      </c>
      <c r="O100">
        <v>0</v>
      </c>
      <c r="P100">
        <v>-100</v>
      </c>
      <c r="R100" s="50"/>
      <c r="S100" s="51">
        <f t="shared" si="4"/>
        <v>-1.026060429977006</v>
      </c>
      <c r="T100" s="51">
        <f t="shared" si="5"/>
        <v>-2.8190778623577253</v>
      </c>
    </row>
    <row r="101" spans="1:20" x14ac:dyDescent="0.2">
      <c r="A101" s="97" t="s">
        <v>85</v>
      </c>
      <c r="B101" s="46">
        <v>40184</v>
      </c>
      <c r="D101" s="47">
        <v>-2.2999999999999998</v>
      </c>
      <c r="E101" s="47">
        <v>-8.9</v>
      </c>
      <c r="F101" s="47">
        <v>-5.2</v>
      </c>
      <c r="G101" s="47">
        <v>-11.6</v>
      </c>
      <c r="H101" s="52">
        <v>193</v>
      </c>
      <c r="I101" s="47">
        <v>1.4</v>
      </c>
      <c r="J101" s="47">
        <v>1.8</v>
      </c>
      <c r="K101" s="47">
        <v>0</v>
      </c>
      <c r="L101" s="49"/>
      <c r="N101">
        <v>13</v>
      </c>
      <c r="O101">
        <v>0</v>
      </c>
      <c r="P101">
        <v>-100</v>
      </c>
      <c r="R101" s="50"/>
      <c r="S101" s="51">
        <f t="shared" si="4"/>
        <v>-0.31493147608141092</v>
      </c>
      <c r="T101" s="51">
        <f t="shared" si="5"/>
        <v>-1.3641180906993293</v>
      </c>
    </row>
    <row r="102" spans="1:20" x14ac:dyDescent="0.2">
      <c r="A102" s="97" t="s">
        <v>86</v>
      </c>
      <c r="B102" s="46">
        <v>40185</v>
      </c>
      <c r="D102" s="47">
        <v>-1.8</v>
      </c>
      <c r="E102" s="47">
        <v>-10.4</v>
      </c>
      <c r="F102" s="47">
        <v>-5.7</v>
      </c>
      <c r="G102" s="47">
        <v>-13.3</v>
      </c>
      <c r="H102" s="52">
        <v>132</v>
      </c>
      <c r="I102" s="47">
        <v>1.5</v>
      </c>
      <c r="J102" s="47">
        <v>4.2</v>
      </c>
      <c r="K102" s="47">
        <v>0.3</v>
      </c>
      <c r="N102">
        <v>13</v>
      </c>
      <c r="O102">
        <v>0</v>
      </c>
      <c r="P102">
        <v>-100</v>
      </c>
      <c r="R102" s="50"/>
      <c r="S102" s="51">
        <f t="shared" si="4"/>
        <v>1.1147172382160915</v>
      </c>
      <c r="T102" s="51">
        <f t="shared" si="5"/>
        <v>-1.0036959095382874</v>
      </c>
    </row>
    <row r="103" spans="1:20" x14ac:dyDescent="0.2">
      <c r="A103" s="97" t="s">
        <v>80</v>
      </c>
      <c r="B103" s="46">
        <v>40186</v>
      </c>
      <c r="D103" s="47">
        <v>-2.5</v>
      </c>
      <c r="E103" s="47">
        <v>-11.1</v>
      </c>
      <c r="F103" s="47">
        <v>-4.3</v>
      </c>
      <c r="G103" s="47">
        <v>-13.9</v>
      </c>
      <c r="H103" s="52">
        <v>34</v>
      </c>
      <c r="I103" s="47">
        <v>5.0999999999999996</v>
      </c>
      <c r="J103" s="47">
        <v>2.4</v>
      </c>
      <c r="K103" s="47">
        <v>0</v>
      </c>
      <c r="N103">
        <v>13</v>
      </c>
      <c r="O103">
        <v>0</v>
      </c>
      <c r="P103">
        <v>-100</v>
      </c>
      <c r="R103" s="50"/>
      <c r="S103" s="51">
        <f t="shared" si="4"/>
        <v>2.8518838077008088</v>
      </c>
      <c r="T103" s="51">
        <f t="shared" si="5"/>
        <v>4.2280916200307121</v>
      </c>
    </row>
    <row r="104" spans="1:20" x14ac:dyDescent="0.2">
      <c r="A104" s="97" t="s">
        <v>81</v>
      </c>
      <c r="B104" s="46">
        <v>40187</v>
      </c>
      <c r="D104" s="47">
        <v>-0.5</v>
      </c>
      <c r="E104" s="47">
        <v>-3.6</v>
      </c>
      <c r="F104" s="47">
        <v>-1.7</v>
      </c>
      <c r="G104" s="47">
        <v>-3.7</v>
      </c>
      <c r="H104" s="52">
        <v>31</v>
      </c>
      <c r="I104" s="47">
        <v>8.9</v>
      </c>
      <c r="J104" s="47">
        <v>0</v>
      </c>
      <c r="K104" s="47">
        <v>1.3</v>
      </c>
      <c r="N104">
        <v>13</v>
      </c>
      <c r="O104">
        <v>0</v>
      </c>
      <c r="P104">
        <v>-100</v>
      </c>
      <c r="R104" s="50"/>
      <c r="S104" s="51">
        <f t="shared" si="4"/>
        <v>4.583838866699482</v>
      </c>
      <c r="T104" s="51">
        <f t="shared" si="5"/>
        <v>7.6287889762488001</v>
      </c>
    </row>
    <row r="105" spans="1:20" x14ac:dyDescent="0.2">
      <c r="A105" s="97" t="s">
        <v>82</v>
      </c>
      <c r="B105" s="46">
        <v>40188</v>
      </c>
      <c r="D105" s="47">
        <v>-0.4</v>
      </c>
      <c r="E105" s="47">
        <v>-2.4</v>
      </c>
      <c r="F105" s="47">
        <v>-0.8</v>
      </c>
      <c r="G105" s="47">
        <v>-3.1</v>
      </c>
      <c r="H105" s="52">
        <v>46</v>
      </c>
      <c r="I105" s="47">
        <v>4.0999999999999996</v>
      </c>
      <c r="J105" s="47">
        <v>0</v>
      </c>
      <c r="K105" s="47">
        <v>0.2</v>
      </c>
      <c r="N105">
        <v>13</v>
      </c>
      <c r="O105">
        <v>0</v>
      </c>
      <c r="P105">
        <v>-100</v>
      </c>
      <c r="R105" s="50"/>
      <c r="S105" s="51">
        <f t="shared" si="4"/>
        <v>2.9492931813884691</v>
      </c>
      <c r="T105" s="51">
        <f t="shared" si="5"/>
        <v>2.8480993188818888</v>
      </c>
    </row>
    <row r="106" spans="1:20" x14ac:dyDescent="0.2">
      <c r="A106" s="97" t="s">
        <v>83</v>
      </c>
      <c r="B106" s="46">
        <v>40189</v>
      </c>
      <c r="D106" s="47">
        <v>0.4</v>
      </c>
      <c r="E106" s="47">
        <v>-1.5</v>
      </c>
      <c r="F106" s="47">
        <v>-0.5</v>
      </c>
      <c r="G106" s="47">
        <v>-1.7</v>
      </c>
      <c r="H106" s="52">
        <v>16</v>
      </c>
      <c r="I106" s="47">
        <v>2.8</v>
      </c>
      <c r="J106" s="47">
        <v>0</v>
      </c>
      <c r="K106" s="47">
        <v>0</v>
      </c>
      <c r="N106">
        <v>13</v>
      </c>
      <c r="O106">
        <v>0</v>
      </c>
      <c r="P106">
        <v>-100</v>
      </c>
      <c r="R106" s="50"/>
      <c r="S106" s="51">
        <f t="shared" si="4"/>
        <v>0.77178459628759766</v>
      </c>
      <c r="T106" s="51">
        <f t="shared" si="5"/>
        <v>2.6915327486272926</v>
      </c>
    </row>
    <row r="107" spans="1:20" x14ac:dyDescent="0.2">
      <c r="A107" s="97" t="s">
        <v>84</v>
      </c>
      <c r="B107" s="46">
        <v>40190</v>
      </c>
      <c r="D107" s="47">
        <v>-0.3</v>
      </c>
      <c r="E107" s="47">
        <v>-2</v>
      </c>
      <c r="F107" s="47">
        <v>-1.1000000000000001</v>
      </c>
      <c r="G107" s="47">
        <v>-2.4</v>
      </c>
      <c r="H107" s="52">
        <v>94</v>
      </c>
      <c r="I107" s="47">
        <v>3.1</v>
      </c>
      <c r="J107" s="47">
        <v>0.2</v>
      </c>
      <c r="K107" s="47">
        <v>0</v>
      </c>
      <c r="N107">
        <v>13</v>
      </c>
      <c r="O107">
        <v>0</v>
      </c>
      <c r="P107">
        <v>-100</v>
      </c>
      <c r="R107" s="50"/>
      <c r="S107" s="51">
        <f t="shared" si="4"/>
        <v>3.0924485558054551</v>
      </c>
      <c r="T107" s="51">
        <f t="shared" si="5"/>
        <v>-0.21624506860678852</v>
      </c>
    </row>
    <row r="108" spans="1:20" x14ac:dyDescent="0.2">
      <c r="A108" s="97" t="s">
        <v>85</v>
      </c>
      <c r="B108" s="46">
        <v>40191</v>
      </c>
      <c r="D108" s="47">
        <v>0.7</v>
      </c>
      <c r="E108" s="47">
        <v>-3.6</v>
      </c>
      <c r="F108" s="47">
        <v>-1.7</v>
      </c>
      <c r="G108" s="47">
        <v>-4.2</v>
      </c>
      <c r="H108" s="52">
        <v>109</v>
      </c>
      <c r="I108" s="47">
        <v>4</v>
      </c>
      <c r="J108" s="47">
        <v>1</v>
      </c>
      <c r="K108" s="47">
        <v>0.4</v>
      </c>
      <c r="N108">
        <v>13</v>
      </c>
      <c r="O108">
        <v>0</v>
      </c>
      <c r="P108">
        <v>-100</v>
      </c>
      <c r="R108" s="50"/>
      <c r="S108" s="51">
        <f t="shared" si="4"/>
        <v>3.7820743023972674</v>
      </c>
      <c r="T108" s="51">
        <f t="shared" si="5"/>
        <v>-1.3022726178286257</v>
      </c>
    </row>
    <row r="109" spans="1:20" x14ac:dyDescent="0.2">
      <c r="A109" s="97" t="s">
        <v>86</v>
      </c>
      <c r="B109" s="46">
        <v>40192</v>
      </c>
      <c r="D109" s="47">
        <v>3.7</v>
      </c>
      <c r="E109" s="47">
        <v>0.2</v>
      </c>
      <c r="F109" s="47">
        <v>1.8</v>
      </c>
      <c r="G109" s="47">
        <v>-0.4</v>
      </c>
      <c r="H109" s="52">
        <v>107</v>
      </c>
      <c r="I109" s="47">
        <v>2.5</v>
      </c>
      <c r="J109" s="47">
        <v>6.4</v>
      </c>
      <c r="K109" s="47">
        <v>0</v>
      </c>
      <c r="N109">
        <v>13</v>
      </c>
      <c r="O109">
        <v>0</v>
      </c>
      <c r="P109">
        <v>-100</v>
      </c>
      <c r="R109" s="50"/>
      <c r="S109" s="51">
        <f t="shared" si="4"/>
        <v>2.3907618899075889</v>
      </c>
      <c r="T109" s="51">
        <f t="shared" si="5"/>
        <v>-0.7309292618068417</v>
      </c>
    </row>
    <row r="110" spans="1:20" x14ac:dyDescent="0.2">
      <c r="A110" s="97" t="s">
        <v>80</v>
      </c>
      <c r="B110" s="46">
        <v>40193</v>
      </c>
      <c r="D110" s="47">
        <v>2.2000000000000002</v>
      </c>
      <c r="E110" s="47">
        <v>0.4</v>
      </c>
      <c r="F110" s="47">
        <v>1.3</v>
      </c>
      <c r="G110" s="47">
        <v>-0.7</v>
      </c>
      <c r="H110" s="52">
        <v>160</v>
      </c>
      <c r="I110" s="47">
        <v>2.1</v>
      </c>
      <c r="J110" s="47">
        <v>0</v>
      </c>
      <c r="K110" s="47">
        <v>0</v>
      </c>
      <c r="N110">
        <v>13</v>
      </c>
      <c r="O110">
        <v>0</v>
      </c>
      <c r="P110">
        <v>-100</v>
      </c>
      <c r="R110" s="50"/>
      <c r="S110" s="51">
        <f t="shared" si="4"/>
        <v>0.71824230098390462</v>
      </c>
      <c r="T110" s="51">
        <f t="shared" si="5"/>
        <v>-1.9733545036504077</v>
      </c>
    </row>
    <row r="111" spans="1:20" x14ac:dyDescent="0.2">
      <c r="A111" s="97" t="s">
        <v>81</v>
      </c>
      <c r="B111" s="46">
        <v>40194</v>
      </c>
      <c r="D111" s="47">
        <v>2.1</v>
      </c>
      <c r="E111" s="47">
        <v>0.1</v>
      </c>
      <c r="F111" s="47">
        <v>1.2</v>
      </c>
      <c r="G111" s="47">
        <v>0.2</v>
      </c>
      <c r="H111" s="52">
        <v>136</v>
      </c>
      <c r="I111" s="47">
        <v>4.3</v>
      </c>
      <c r="J111" s="47">
        <v>2</v>
      </c>
      <c r="K111" s="47">
        <v>9.1999999999999993</v>
      </c>
      <c r="N111">
        <v>13</v>
      </c>
      <c r="O111">
        <v>0</v>
      </c>
      <c r="P111">
        <v>-100</v>
      </c>
      <c r="R111" s="50"/>
      <c r="S111" s="51">
        <f t="shared" si="4"/>
        <v>2.9870309929736876</v>
      </c>
      <c r="T111" s="51">
        <f t="shared" si="5"/>
        <v>-3.0931611414561999</v>
      </c>
    </row>
    <row r="112" spans="1:20" x14ac:dyDescent="0.2">
      <c r="A112" s="97" t="s">
        <v>82</v>
      </c>
      <c r="B112" s="46">
        <v>40195</v>
      </c>
      <c r="D112" s="47">
        <v>7</v>
      </c>
      <c r="E112" s="47">
        <v>1.3</v>
      </c>
      <c r="F112" s="47">
        <v>4.2</v>
      </c>
      <c r="G112" s="47">
        <v>1</v>
      </c>
      <c r="H112" s="52">
        <v>250</v>
      </c>
      <c r="I112" s="47">
        <v>3.3</v>
      </c>
      <c r="J112" s="47">
        <v>2.2999999999999998</v>
      </c>
      <c r="K112" s="47">
        <v>0.9</v>
      </c>
      <c r="N112">
        <v>13</v>
      </c>
      <c r="O112">
        <v>0</v>
      </c>
      <c r="P112">
        <v>-100</v>
      </c>
      <c r="R112" s="50"/>
      <c r="S112" s="51">
        <f t="shared" si="4"/>
        <v>-3.1009856485934968</v>
      </c>
      <c r="T112" s="51">
        <f t="shared" si="5"/>
        <v>-1.1286664729747089</v>
      </c>
    </row>
    <row r="113" spans="1:20" x14ac:dyDescent="0.2">
      <c r="A113" s="97" t="s">
        <v>83</v>
      </c>
      <c r="B113" s="46">
        <v>40196</v>
      </c>
      <c r="D113" s="47">
        <v>5.5</v>
      </c>
      <c r="E113" s="47">
        <v>1.4</v>
      </c>
      <c r="F113" s="47">
        <v>4.3</v>
      </c>
      <c r="G113" s="47">
        <v>0.4</v>
      </c>
      <c r="H113" s="52">
        <v>227</v>
      </c>
      <c r="I113" s="47">
        <v>4.3</v>
      </c>
      <c r="J113" s="47">
        <v>0</v>
      </c>
      <c r="K113" s="47">
        <v>0</v>
      </c>
      <c r="N113">
        <v>13</v>
      </c>
      <c r="O113">
        <v>0</v>
      </c>
      <c r="P113">
        <v>-100</v>
      </c>
      <c r="R113" s="50"/>
      <c r="S113" s="51">
        <f t="shared" si="4"/>
        <v>-3.1448209169624315</v>
      </c>
      <c r="T113" s="51">
        <f t="shared" si="5"/>
        <v>-2.9325929482687454</v>
      </c>
    </row>
    <row r="114" spans="1:20" x14ac:dyDescent="0.2">
      <c r="A114" s="97" t="s">
        <v>84</v>
      </c>
      <c r="B114" s="46">
        <v>40197</v>
      </c>
      <c r="D114" s="47">
        <v>5.8</v>
      </c>
      <c r="E114" s="47">
        <v>3.7</v>
      </c>
      <c r="F114" s="47">
        <v>4.5999999999999996</v>
      </c>
      <c r="G114" s="47">
        <v>3.6</v>
      </c>
      <c r="H114" s="52">
        <v>258</v>
      </c>
      <c r="I114" s="47">
        <v>1.9</v>
      </c>
      <c r="J114" s="47">
        <v>0</v>
      </c>
      <c r="K114" s="47">
        <v>0.5</v>
      </c>
      <c r="N114">
        <v>13</v>
      </c>
      <c r="O114">
        <v>0</v>
      </c>
      <c r="P114">
        <v>-100</v>
      </c>
      <c r="R114" s="50"/>
      <c r="S114" s="51">
        <f t="shared" si="4"/>
        <v>-1.8584804413942304</v>
      </c>
      <c r="T114" s="51">
        <f t="shared" si="5"/>
        <v>-0.3950322125537436</v>
      </c>
    </row>
    <row r="115" spans="1:20" x14ac:dyDescent="0.2">
      <c r="A115" s="97" t="s">
        <v>85</v>
      </c>
      <c r="B115" s="46">
        <v>40198</v>
      </c>
      <c r="D115" s="47">
        <v>5.6</v>
      </c>
      <c r="E115" s="47">
        <v>1.2</v>
      </c>
      <c r="F115" s="47">
        <v>3.4</v>
      </c>
      <c r="G115" s="47">
        <v>0.3</v>
      </c>
      <c r="H115" s="52">
        <v>106</v>
      </c>
      <c r="I115" s="47">
        <v>3.3</v>
      </c>
      <c r="J115" s="47">
        <v>6.2</v>
      </c>
      <c r="K115" s="47">
        <v>0</v>
      </c>
      <c r="N115">
        <v>13</v>
      </c>
      <c r="O115">
        <v>0</v>
      </c>
      <c r="P115">
        <v>-100</v>
      </c>
      <c r="R115" s="50"/>
      <c r="S115" s="51">
        <f t="shared" si="4"/>
        <v>3.1721635965964521</v>
      </c>
      <c r="T115" s="51">
        <f t="shared" si="5"/>
        <v>-0.90960327419609688</v>
      </c>
    </row>
    <row r="116" spans="1:20" x14ac:dyDescent="0.2">
      <c r="A116" s="97" t="s">
        <v>86</v>
      </c>
      <c r="B116" s="46">
        <v>40199</v>
      </c>
      <c r="D116" s="47">
        <v>3.8</v>
      </c>
      <c r="E116" s="47">
        <v>2.1</v>
      </c>
      <c r="F116" s="47">
        <v>3.1</v>
      </c>
      <c r="G116" s="47">
        <v>2</v>
      </c>
      <c r="H116" s="52">
        <v>115</v>
      </c>
      <c r="I116" s="47">
        <v>2.2000000000000002</v>
      </c>
      <c r="J116" s="47">
        <v>0</v>
      </c>
      <c r="K116" s="47">
        <v>0</v>
      </c>
      <c r="N116">
        <v>13</v>
      </c>
      <c r="O116">
        <v>0</v>
      </c>
      <c r="P116">
        <v>-100</v>
      </c>
      <c r="R116" s="50"/>
      <c r="S116" s="51">
        <f t="shared" si="4"/>
        <v>1.9938771314806303</v>
      </c>
      <c r="T116" s="51">
        <f t="shared" si="5"/>
        <v>-0.92976017582953863</v>
      </c>
    </row>
    <row r="117" spans="1:20" x14ac:dyDescent="0.2">
      <c r="A117" s="97" t="s">
        <v>80</v>
      </c>
      <c r="B117" s="46">
        <v>40200</v>
      </c>
      <c r="D117" s="47">
        <v>6.3</v>
      </c>
      <c r="E117" s="47">
        <v>1.2</v>
      </c>
      <c r="F117" s="47">
        <v>3.3</v>
      </c>
      <c r="G117" s="47">
        <v>-0.5</v>
      </c>
      <c r="H117" s="52">
        <v>132</v>
      </c>
      <c r="I117" s="47">
        <v>2.2999999999999998</v>
      </c>
      <c r="J117" s="47">
        <v>4.2</v>
      </c>
      <c r="K117" s="47">
        <v>0</v>
      </c>
      <c r="N117">
        <v>13</v>
      </c>
      <c r="O117">
        <v>0</v>
      </c>
      <c r="P117">
        <v>-100</v>
      </c>
      <c r="R117" s="50"/>
      <c r="S117" s="51">
        <f t="shared" si="4"/>
        <v>1.7092330985980067</v>
      </c>
      <c r="T117" s="51">
        <f t="shared" si="5"/>
        <v>-1.5390003946253739</v>
      </c>
    </row>
    <row r="118" spans="1:20" x14ac:dyDescent="0.2">
      <c r="A118" s="97" t="s">
        <v>81</v>
      </c>
      <c r="B118" s="46">
        <v>40201</v>
      </c>
      <c r="D118" s="47">
        <v>3</v>
      </c>
      <c r="E118" s="47">
        <v>-0.1</v>
      </c>
      <c r="F118" s="47">
        <v>2</v>
      </c>
      <c r="G118" s="47">
        <v>0</v>
      </c>
      <c r="H118" s="52">
        <v>121</v>
      </c>
      <c r="I118" s="47">
        <v>2.9</v>
      </c>
      <c r="J118" s="47">
        <v>0</v>
      </c>
      <c r="K118" s="47">
        <v>0.7</v>
      </c>
      <c r="N118">
        <v>13</v>
      </c>
      <c r="O118">
        <v>0</v>
      </c>
      <c r="P118">
        <v>-100</v>
      </c>
      <c r="R118" s="50"/>
      <c r="S118" s="51">
        <f t="shared" si="4"/>
        <v>2.4857851720361257</v>
      </c>
      <c r="T118" s="51">
        <f t="shared" si="5"/>
        <v>-1.4936104172391573</v>
      </c>
    </row>
    <row r="119" spans="1:20" x14ac:dyDescent="0.2">
      <c r="A119" s="97" t="s">
        <v>82</v>
      </c>
      <c r="B119" s="46">
        <v>40202</v>
      </c>
      <c r="D119" s="47">
        <v>1.6</v>
      </c>
      <c r="E119" s="47">
        <v>-0.2</v>
      </c>
      <c r="F119" s="47">
        <v>0.9</v>
      </c>
      <c r="G119" s="47">
        <v>0</v>
      </c>
      <c r="H119" s="52">
        <v>111</v>
      </c>
      <c r="I119" s="47">
        <v>1.3</v>
      </c>
      <c r="J119" s="47">
        <v>0</v>
      </c>
      <c r="K119" s="47">
        <v>0.5</v>
      </c>
      <c r="N119">
        <v>13</v>
      </c>
      <c r="O119">
        <v>0</v>
      </c>
      <c r="P119">
        <v>-100</v>
      </c>
      <c r="R119" s="50"/>
      <c r="S119" s="51">
        <f t="shared" si="4"/>
        <v>1.2136545544463624</v>
      </c>
      <c r="T119" s="51">
        <f t="shared" si="5"/>
        <v>-0.46587833440889037</v>
      </c>
    </row>
    <row r="120" spans="1:20" x14ac:dyDescent="0.2">
      <c r="A120" s="97" t="s">
        <v>83</v>
      </c>
      <c r="B120" s="46">
        <v>40203</v>
      </c>
      <c r="D120" s="47">
        <v>1.1000000000000001</v>
      </c>
      <c r="E120" s="47">
        <v>-3.4</v>
      </c>
      <c r="F120" s="47">
        <v>-0.9</v>
      </c>
      <c r="G120" s="47">
        <v>-3.5</v>
      </c>
      <c r="H120" s="52">
        <v>18</v>
      </c>
      <c r="I120" s="47">
        <v>3</v>
      </c>
      <c r="J120" s="47">
        <v>0</v>
      </c>
      <c r="K120" s="47">
        <v>0</v>
      </c>
      <c r="N120">
        <v>13</v>
      </c>
      <c r="O120">
        <v>0</v>
      </c>
      <c r="P120">
        <v>-100</v>
      </c>
      <c r="R120" s="50"/>
      <c r="S120" s="51">
        <f t="shared" si="4"/>
        <v>0.92705098312484213</v>
      </c>
      <c r="T120" s="51">
        <f t="shared" si="5"/>
        <v>2.8531695488854605</v>
      </c>
    </row>
    <row r="121" spans="1:20" x14ac:dyDescent="0.2">
      <c r="A121" s="97" t="s">
        <v>84</v>
      </c>
      <c r="B121" s="46">
        <v>40204</v>
      </c>
      <c r="D121" s="47">
        <v>-2.2999999999999998</v>
      </c>
      <c r="E121" s="47">
        <v>-7.6</v>
      </c>
      <c r="F121" s="47">
        <v>-5.2</v>
      </c>
      <c r="G121" s="47">
        <v>-8.5</v>
      </c>
      <c r="H121" s="52">
        <v>41</v>
      </c>
      <c r="I121" s="47">
        <v>4</v>
      </c>
      <c r="J121" s="47">
        <v>7.7</v>
      </c>
      <c r="K121" s="47">
        <v>0</v>
      </c>
      <c r="N121">
        <v>13</v>
      </c>
      <c r="O121">
        <v>0</v>
      </c>
      <c r="P121">
        <v>-100</v>
      </c>
      <c r="R121" s="50"/>
      <c r="S121" s="51">
        <f t="shared" si="4"/>
        <v>2.6242361159620287</v>
      </c>
      <c r="T121" s="51">
        <f t="shared" si="5"/>
        <v>3.0188383208910885</v>
      </c>
    </row>
    <row r="122" spans="1:20" x14ac:dyDescent="0.2">
      <c r="A122" s="97" t="s">
        <v>85</v>
      </c>
      <c r="B122" s="46">
        <v>40205</v>
      </c>
      <c r="D122" s="47">
        <v>3</v>
      </c>
      <c r="E122" s="47">
        <v>-9.6</v>
      </c>
      <c r="F122" s="47">
        <v>-3</v>
      </c>
      <c r="G122" s="47">
        <v>-10.8</v>
      </c>
      <c r="H122" s="52">
        <v>233</v>
      </c>
      <c r="I122" s="47">
        <v>4.3</v>
      </c>
      <c r="J122" s="47">
        <v>0.2</v>
      </c>
      <c r="K122" s="47">
        <v>1.9</v>
      </c>
      <c r="N122">
        <v>13</v>
      </c>
      <c r="O122">
        <v>0</v>
      </c>
      <c r="P122">
        <v>-100</v>
      </c>
      <c r="R122" s="50"/>
      <c r="S122" s="51">
        <f t="shared" si="4"/>
        <v>-3.4341326932033591</v>
      </c>
      <c r="T122" s="51">
        <f t="shared" si="5"/>
        <v>-2.5878045995538073</v>
      </c>
    </row>
    <row r="123" spans="1:20" x14ac:dyDescent="0.2">
      <c r="A123" s="97" t="s">
        <v>86</v>
      </c>
      <c r="B123" s="46">
        <v>40206</v>
      </c>
      <c r="D123" s="47">
        <v>3.9</v>
      </c>
      <c r="E123" s="47">
        <v>0.7</v>
      </c>
      <c r="F123" s="47">
        <v>2.2000000000000002</v>
      </c>
      <c r="G123" s="47">
        <v>0</v>
      </c>
      <c r="H123" s="52">
        <v>270</v>
      </c>
      <c r="I123" s="47">
        <v>3.8</v>
      </c>
      <c r="J123" s="47">
        <v>2.4</v>
      </c>
      <c r="K123" s="47">
        <v>3.2</v>
      </c>
      <c r="N123">
        <v>13</v>
      </c>
      <c r="O123">
        <v>0</v>
      </c>
      <c r="P123">
        <v>-100</v>
      </c>
      <c r="R123" s="50"/>
      <c r="S123" s="51">
        <f t="shared" si="4"/>
        <v>-3.8</v>
      </c>
      <c r="T123" s="51">
        <f t="shared" si="5"/>
        <v>-6.9833461929791341E-16</v>
      </c>
    </row>
    <row r="124" spans="1:20" x14ac:dyDescent="0.2">
      <c r="A124" s="97" t="s">
        <v>80</v>
      </c>
      <c r="B124" s="46">
        <v>40207</v>
      </c>
      <c r="D124" s="47">
        <v>3.7</v>
      </c>
      <c r="E124" s="47">
        <v>-1.1000000000000001</v>
      </c>
      <c r="F124" s="47">
        <v>1.5</v>
      </c>
      <c r="G124" s="47">
        <v>-1.9</v>
      </c>
      <c r="H124" s="52">
        <v>244</v>
      </c>
      <c r="I124" s="47">
        <v>4.7</v>
      </c>
      <c r="J124" s="47">
        <v>0</v>
      </c>
      <c r="K124" s="47">
        <v>6.8</v>
      </c>
      <c r="N124">
        <v>13</v>
      </c>
      <c r="O124">
        <v>0</v>
      </c>
      <c r="P124">
        <v>-100</v>
      </c>
      <c r="R124" s="50"/>
      <c r="S124" s="51">
        <f t="shared" si="4"/>
        <v>-4.2243320176060841</v>
      </c>
      <c r="T124" s="51">
        <f t="shared" si="5"/>
        <v>-2.0603443899086655</v>
      </c>
    </row>
    <row r="125" spans="1:20" x14ac:dyDescent="0.2">
      <c r="A125" s="97" t="s">
        <v>81</v>
      </c>
      <c r="B125" s="46">
        <v>40208</v>
      </c>
      <c r="D125" s="47">
        <v>1</v>
      </c>
      <c r="E125" s="47">
        <v>-5.4</v>
      </c>
      <c r="F125" s="47">
        <v>-0.7</v>
      </c>
      <c r="G125" s="47">
        <v>-9.1</v>
      </c>
      <c r="H125" s="52">
        <v>278</v>
      </c>
      <c r="I125" s="47">
        <v>3.9</v>
      </c>
      <c r="J125" s="47">
        <v>6.7</v>
      </c>
      <c r="K125" s="47">
        <v>8.1999999999999993</v>
      </c>
      <c r="N125">
        <v>13</v>
      </c>
      <c r="O125">
        <v>0</v>
      </c>
      <c r="P125">
        <v>-100</v>
      </c>
      <c r="R125" s="50"/>
      <c r="S125" s="51">
        <f t="shared" si="4"/>
        <v>-3.8620454680921243</v>
      </c>
      <c r="T125" s="51">
        <f t="shared" si="5"/>
        <v>0.54277509374425525</v>
      </c>
    </row>
    <row r="126" spans="1:20" x14ac:dyDescent="0.2">
      <c r="A126" s="97" t="s">
        <v>82</v>
      </c>
      <c r="B126" s="46">
        <v>40209</v>
      </c>
      <c r="D126" s="47">
        <v>2.1</v>
      </c>
      <c r="E126" s="47">
        <v>-3.7</v>
      </c>
      <c r="F126" s="47">
        <v>-0.2</v>
      </c>
      <c r="G126" s="47">
        <v>-5.9</v>
      </c>
      <c r="H126" s="52">
        <v>232</v>
      </c>
      <c r="I126" s="47">
        <v>4.5999999999999996</v>
      </c>
      <c r="J126" s="47">
        <v>6.5</v>
      </c>
      <c r="K126" s="47">
        <v>0.3</v>
      </c>
      <c r="N126">
        <v>13</v>
      </c>
      <c r="O126">
        <v>0</v>
      </c>
      <c r="P126">
        <v>-100</v>
      </c>
      <c r="R126" s="50"/>
      <c r="S126" s="51">
        <f t="shared" si="4"/>
        <v>-3.6248494665909217</v>
      </c>
      <c r="T126" s="51">
        <f t="shared" si="5"/>
        <v>-2.8320427864980271</v>
      </c>
    </row>
    <row r="127" spans="1:20" x14ac:dyDescent="0.2">
      <c r="A127" s="97" t="s">
        <v>83</v>
      </c>
      <c r="B127" s="46">
        <v>40210</v>
      </c>
      <c r="D127" s="47">
        <v>1.5</v>
      </c>
      <c r="E127" s="47">
        <v>-4.3</v>
      </c>
      <c r="F127" s="47">
        <v>-0.3</v>
      </c>
      <c r="G127" s="47">
        <v>-7.4</v>
      </c>
      <c r="H127" s="52">
        <v>241</v>
      </c>
      <c r="I127" s="47">
        <v>4.0999999999999996</v>
      </c>
      <c r="J127" s="47">
        <v>3</v>
      </c>
      <c r="K127" s="47">
        <v>4.3</v>
      </c>
      <c r="N127">
        <v>13</v>
      </c>
      <c r="O127">
        <v>0</v>
      </c>
      <c r="P127">
        <v>-100</v>
      </c>
      <c r="R127" s="50"/>
      <c r="S127" s="51">
        <f t="shared" si="4"/>
        <v>-3.5859407992715231</v>
      </c>
      <c r="T127" s="51">
        <f t="shared" si="5"/>
        <v>-1.9877194430099809</v>
      </c>
    </row>
    <row r="128" spans="1:20" x14ac:dyDescent="0.2">
      <c r="A128" s="97" t="s">
        <v>84</v>
      </c>
      <c r="B128" s="46">
        <v>40211</v>
      </c>
      <c r="D128" s="47">
        <v>6.6</v>
      </c>
      <c r="E128" s="47">
        <v>-2.4</v>
      </c>
      <c r="F128" s="47">
        <v>1.7</v>
      </c>
      <c r="G128" s="47">
        <v>-3.6</v>
      </c>
      <c r="H128" s="52">
        <v>218</v>
      </c>
      <c r="I128" s="47">
        <v>6.6</v>
      </c>
      <c r="J128" s="47">
        <v>0</v>
      </c>
      <c r="K128" s="47">
        <v>13.8</v>
      </c>
      <c r="N128">
        <v>13</v>
      </c>
      <c r="O128">
        <v>0</v>
      </c>
      <c r="P128">
        <v>-100</v>
      </c>
      <c r="R128" s="50"/>
      <c r="S128" s="51">
        <f t="shared" si="4"/>
        <v>-4.0633657371493417</v>
      </c>
      <c r="T128" s="51">
        <f t="shared" si="5"/>
        <v>-5.2008709738043661</v>
      </c>
    </row>
    <row r="129" spans="1:20" x14ac:dyDescent="0.2">
      <c r="A129" s="97" t="s">
        <v>85</v>
      </c>
      <c r="B129" s="46">
        <v>40212</v>
      </c>
      <c r="D129" s="47">
        <v>5.0999999999999996</v>
      </c>
      <c r="E129" s="47">
        <v>-0.7</v>
      </c>
      <c r="F129" s="47">
        <v>1.8</v>
      </c>
      <c r="G129" s="47">
        <v>-2.4</v>
      </c>
      <c r="H129" s="52">
        <v>230</v>
      </c>
      <c r="I129" s="47">
        <v>2.9</v>
      </c>
      <c r="J129" s="47">
        <v>6.5</v>
      </c>
      <c r="K129" s="47">
        <v>0</v>
      </c>
      <c r="N129">
        <v>13</v>
      </c>
      <c r="O129">
        <v>0</v>
      </c>
      <c r="P129">
        <v>-100</v>
      </c>
      <c r="R129" s="50"/>
      <c r="S129" s="51">
        <f t="shared" si="4"/>
        <v>-2.2215288850450357</v>
      </c>
      <c r="T129" s="51">
        <f t="shared" si="5"/>
        <v>-1.8640840680909645</v>
      </c>
    </row>
    <row r="130" spans="1:20" x14ac:dyDescent="0.2">
      <c r="A130" s="97" t="s">
        <v>86</v>
      </c>
      <c r="B130" s="46">
        <v>40213</v>
      </c>
      <c r="D130" s="47">
        <v>9</v>
      </c>
      <c r="E130" s="47">
        <v>2.7</v>
      </c>
      <c r="F130" s="47">
        <v>6.1</v>
      </c>
      <c r="G130" s="47">
        <v>2.6</v>
      </c>
      <c r="H130" s="52">
        <v>174</v>
      </c>
      <c r="I130" s="47">
        <v>3.5</v>
      </c>
      <c r="J130" s="47">
        <v>0.5</v>
      </c>
      <c r="K130" s="47">
        <v>0.3</v>
      </c>
      <c r="N130">
        <v>13</v>
      </c>
      <c r="O130">
        <v>0</v>
      </c>
      <c r="P130">
        <v>-100</v>
      </c>
      <c r="R130" s="50"/>
      <c r="S130" s="51">
        <f t="shared" si="4"/>
        <v>0.36584962143678806</v>
      </c>
      <c r="T130" s="51">
        <f t="shared" si="5"/>
        <v>-3.4808266337889564</v>
      </c>
    </row>
    <row r="131" spans="1:20" x14ac:dyDescent="0.2">
      <c r="A131" s="97" t="s">
        <v>80</v>
      </c>
      <c r="B131" s="46">
        <v>40214</v>
      </c>
      <c r="D131" s="47">
        <v>6.8</v>
      </c>
      <c r="E131" s="47">
        <v>2.2999999999999998</v>
      </c>
      <c r="F131" s="47">
        <v>4.3</v>
      </c>
      <c r="G131" s="47">
        <v>0</v>
      </c>
      <c r="H131" s="52">
        <v>145</v>
      </c>
      <c r="I131" s="47">
        <v>2.7</v>
      </c>
      <c r="J131" s="47">
        <v>0</v>
      </c>
      <c r="K131" s="47">
        <v>1.4</v>
      </c>
      <c r="N131">
        <v>13</v>
      </c>
      <c r="O131">
        <v>0</v>
      </c>
      <c r="P131">
        <v>-100</v>
      </c>
      <c r="R131" s="50"/>
      <c r="S131" s="51">
        <f t="shared" si="4"/>
        <v>1.5486563781478253</v>
      </c>
      <c r="T131" s="51">
        <f t="shared" si="5"/>
        <v>-2.2117105195802775</v>
      </c>
    </row>
    <row r="132" spans="1:20" x14ac:dyDescent="0.2">
      <c r="A132" s="97" t="s">
        <v>81</v>
      </c>
      <c r="B132" s="46">
        <v>40215</v>
      </c>
      <c r="D132" s="47">
        <v>8.1</v>
      </c>
      <c r="E132" s="47">
        <v>-1.5</v>
      </c>
      <c r="F132" s="47">
        <v>2.9</v>
      </c>
      <c r="G132" s="47">
        <v>-3</v>
      </c>
      <c r="H132" s="52">
        <v>25</v>
      </c>
      <c r="I132" s="47">
        <v>1.9</v>
      </c>
      <c r="J132" s="47">
        <v>4.0999999999999996</v>
      </c>
      <c r="K132" s="47">
        <v>0.8</v>
      </c>
      <c r="L132" s="49"/>
      <c r="N132">
        <v>13</v>
      </c>
      <c r="O132">
        <v>0</v>
      </c>
      <c r="P132">
        <v>-100</v>
      </c>
      <c r="R132" s="50"/>
      <c r="S132" s="51">
        <f t="shared" si="4"/>
        <v>0.80297469730732896</v>
      </c>
      <c r="T132" s="51">
        <f t="shared" si="5"/>
        <v>1.7219847953696348</v>
      </c>
    </row>
    <row r="133" spans="1:20" x14ac:dyDescent="0.2">
      <c r="A133" s="97" t="s">
        <v>82</v>
      </c>
      <c r="B133" s="46">
        <v>40216</v>
      </c>
      <c r="D133" s="47">
        <v>2.7</v>
      </c>
      <c r="E133" s="47">
        <v>0.9</v>
      </c>
      <c r="F133" s="47">
        <v>1.8</v>
      </c>
      <c r="G133" s="47">
        <v>0.8</v>
      </c>
      <c r="H133" s="52">
        <v>45</v>
      </c>
      <c r="I133" s="47">
        <v>2.1</v>
      </c>
      <c r="J133" s="47">
        <v>0</v>
      </c>
      <c r="K133" s="47">
        <v>0</v>
      </c>
      <c r="N133">
        <v>13</v>
      </c>
      <c r="O133">
        <v>0</v>
      </c>
      <c r="P133">
        <v>-100</v>
      </c>
      <c r="R133" s="50"/>
      <c r="S133" s="51">
        <f t="shared" si="4"/>
        <v>1.4849242404917498</v>
      </c>
      <c r="T133" s="51">
        <f t="shared" si="5"/>
        <v>1.48492424049175</v>
      </c>
    </row>
    <row r="134" spans="1:20" x14ac:dyDescent="0.2">
      <c r="A134" s="97" t="s">
        <v>83</v>
      </c>
      <c r="B134" s="46">
        <v>40217</v>
      </c>
      <c r="D134" s="47">
        <v>1.9</v>
      </c>
      <c r="E134" s="47">
        <v>-3.5</v>
      </c>
      <c r="F134" s="47">
        <v>-1.4</v>
      </c>
      <c r="G134" s="47">
        <v>-3.3</v>
      </c>
      <c r="H134" s="52">
        <v>60</v>
      </c>
      <c r="I134" s="47">
        <v>4.8</v>
      </c>
      <c r="J134" s="47">
        <v>0</v>
      </c>
      <c r="K134" s="47">
        <v>0</v>
      </c>
      <c r="N134">
        <v>13</v>
      </c>
      <c r="O134">
        <v>0</v>
      </c>
      <c r="P134">
        <v>-100</v>
      </c>
      <c r="R134" s="50"/>
      <c r="S134" s="51">
        <f t="shared" si="4"/>
        <v>4.1569219381653051</v>
      </c>
      <c r="T134" s="51">
        <f t="shared" si="5"/>
        <v>2.4000000000000004</v>
      </c>
    </row>
    <row r="135" spans="1:20" x14ac:dyDescent="0.2">
      <c r="A135" s="97" t="s">
        <v>84</v>
      </c>
      <c r="B135" s="46">
        <v>40218</v>
      </c>
      <c r="D135" s="47">
        <v>-2.2999999999999998</v>
      </c>
      <c r="E135" s="47">
        <v>-5.4</v>
      </c>
      <c r="F135" s="47">
        <v>-3.5</v>
      </c>
      <c r="G135" s="47">
        <v>-6.8</v>
      </c>
      <c r="H135" s="52">
        <v>39</v>
      </c>
      <c r="I135" s="47">
        <v>4.5999999999999996</v>
      </c>
      <c r="J135" s="47">
        <v>0</v>
      </c>
      <c r="K135" s="47">
        <v>0</v>
      </c>
      <c r="N135">
        <v>13</v>
      </c>
      <c r="O135">
        <v>0</v>
      </c>
      <c r="P135">
        <v>-100</v>
      </c>
      <c r="R135" s="50"/>
      <c r="S135" s="51">
        <f t="shared" si="4"/>
        <v>2.8948737988292517</v>
      </c>
      <c r="T135" s="51">
        <f t="shared" si="5"/>
        <v>3.5748714227020657</v>
      </c>
    </row>
    <row r="136" spans="1:20" x14ac:dyDescent="0.2">
      <c r="A136" s="97" t="s">
        <v>85</v>
      </c>
      <c r="B136" s="46">
        <v>40219</v>
      </c>
      <c r="D136" s="47">
        <v>-1.5</v>
      </c>
      <c r="E136" s="47">
        <v>-7.4</v>
      </c>
      <c r="F136" s="47">
        <v>-4</v>
      </c>
      <c r="G136" s="47">
        <v>-8.6</v>
      </c>
      <c r="H136" s="52">
        <v>23</v>
      </c>
      <c r="I136" s="47">
        <v>3.8</v>
      </c>
      <c r="J136" s="47">
        <v>2.5</v>
      </c>
      <c r="K136" s="47">
        <v>0.9</v>
      </c>
      <c r="N136">
        <v>13</v>
      </c>
      <c r="O136">
        <v>0</v>
      </c>
      <c r="P136">
        <v>-100</v>
      </c>
      <c r="R136" s="50"/>
      <c r="S136" s="51">
        <f t="shared" si="4"/>
        <v>1.48477828825924</v>
      </c>
      <c r="T136" s="51">
        <f t="shared" si="5"/>
        <v>3.4979184431192731</v>
      </c>
    </row>
    <row r="137" spans="1:20" x14ac:dyDescent="0.2">
      <c r="A137" s="97" t="s">
        <v>86</v>
      </c>
      <c r="B137" s="46">
        <v>40220</v>
      </c>
      <c r="D137" s="47">
        <v>-1.1000000000000001</v>
      </c>
      <c r="E137" s="47">
        <v>-5</v>
      </c>
      <c r="F137" s="47">
        <v>-2.8</v>
      </c>
      <c r="G137" s="47">
        <v>-5.3</v>
      </c>
      <c r="H137" s="52">
        <v>25</v>
      </c>
      <c r="I137" s="47">
        <v>6.7</v>
      </c>
      <c r="J137" s="47">
        <v>3.6</v>
      </c>
      <c r="K137" s="47">
        <v>0</v>
      </c>
      <c r="N137">
        <v>13</v>
      </c>
      <c r="O137">
        <v>0</v>
      </c>
      <c r="P137">
        <v>-100</v>
      </c>
      <c r="R137" s="50"/>
      <c r="S137" s="51">
        <f t="shared" si="4"/>
        <v>2.8315423536626865</v>
      </c>
      <c r="T137" s="51">
        <f t="shared" si="5"/>
        <v>6.0722621731455551</v>
      </c>
    </row>
    <row r="138" spans="1:20" x14ac:dyDescent="0.2">
      <c r="A138" s="97" t="s">
        <v>80</v>
      </c>
      <c r="B138" s="46">
        <v>40221</v>
      </c>
      <c r="D138" s="47">
        <v>-1</v>
      </c>
      <c r="E138" s="47">
        <v>-5.6</v>
      </c>
      <c r="F138" s="47">
        <v>-3.5</v>
      </c>
      <c r="G138" s="47">
        <v>-5.4</v>
      </c>
      <c r="H138" s="52">
        <v>21</v>
      </c>
      <c r="I138" s="47">
        <v>4.2</v>
      </c>
      <c r="J138" s="47">
        <v>4.2</v>
      </c>
      <c r="K138" s="47">
        <v>0</v>
      </c>
      <c r="N138">
        <v>13</v>
      </c>
      <c r="O138">
        <v>0</v>
      </c>
      <c r="P138">
        <v>-100</v>
      </c>
      <c r="R138" s="50"/>
      <c r="S138" s="51">
        <f t="shared" si="4"/>
        <v>1.5051453880902612</v>
      </c>
      <c r="T138" s="51">
        <f t="shared" si="5"/>
        <v>3.9210377912882475</v>
      </c>
    </row>
    <row r="139" spans="1:20" x14ac:dyDescent="0.2">
      <c r="A139" s="97" t="s">
        <v>81</v>
      </c>
      <c r="B139" s="46">
        <v>40222</v>
      </c>
      <c r="D139" s="47">
        <v>-1</v>
      </c>
      <c r="E139" s="47">
        <v>-3.2</v>
      </c>
      <c r="F139" s="47">
        <v>-2</v>
      </c>
      <c r="G139" s="47">
        <v>-3.3</v>
      </c>
      <c r="H139" s="52">
        <v>355</v>
      </c>
      <c r="I139" s="47">
        <v>3</v>
      </c>
      <c r="J139" s="47">
        <v>0</v>
      </c>
      <c r="K139" s="47">
        <v>0</v>
      </c>
      <c r="N139">
        <v>13</v>
      </c>
      <c r="O139">
        <v>0</v>
      </c>
      <c r="P139">
        <v>-100</v>
      </c>
      <c r="R139" s="50"/>
      <c r="S139" s="51">
        <f t="shared" si="4"/>
        <v>-0.26146722824297497</v>
      </c>
      <c r="T139" s="51">
        <f t="shared" si="5"/>
        <v>2.9885840942752369</v>
      </c>
    </row>
    <row r="140" spans="1:20" x14ac:dyDescent="0.2">
      <c r="A140" s="97" t="s">
        <v>82</v>
      </c>
      <c r="B140" s="46">
        <v>40223</v>
      </c>
      <c r="D140" s="47">
        <v>-0.9</v>
      </c>
      <c r="E140" s="47">
        <v>-5.3</v>
      </c>
      <c r="F140" s="47">
        <v>-2.8</v>
      </c>
      <c r="G140" s="47">
        <v>-5.8</v>
      </c>
      <c r="H140" s="52">
        <v>13</v>
      </c>
      <c r="I140" s="47">
        <v>2.4</v>
      </c>
      <c r="J140" s="47">
        <v>0</v>
      </c>
      <c r="K140" s="47">
        <v>1.2</v>
      </c>
      <c r="N140">
        <v>13</v>
      </c>
      <c r="O140">
        <v>0</v>
      </c>
      <c r="P140">
        <v>-100</v>
      </c>
      <c r="R140" s="50"/>
      <c r="S140" s="51">
        <f t="shared" si="4"/>
        <v>0.53988253042527601</v>
      </c>
      <c r="T140" s="51">
        <f t="shared" si="5"/>
        <v>2.3384881554845647</v>
      </c>
    </row>
    <row r="141" spans="1:20" x14ac:dyDescent="0.2">
      <c r="A141" s="97" t="s">
        <v>83</v>
      </c>
      <c r="B141" s="46">
        <v>40224</v>
      </c>
      <c r="D141" s="47">
        <v>-0.8</v>
      </c>
      <c r="E141" s="47">
        <v>-5.7</v>
      </c>
      <c r="F141" s="47">
        <v>-3.5</v>
      </c>
      <c r="G141" s="47">
        <v>-9.1</v>
      </c>
      <c r="H141" s="52">
        <v>92</v>
      </c>
      <c r="I141" s="47">
        <v>1.9</v>
      </c>
      <c r="J141" s="47">
        <v>3.7</v>
      </c>
      <c r="K141" s="47">
        <v>0.3</v>
      </c>
      <c r="N141">
        <v>13</v>
      </c>
      <c r="O141">
        <v>0</v>
      </c>
      <c r="P141">
        <v>-100</v>
      </c>
      <c r="R141" s="50"/>
      <c r="S141" s="51">
        <f t="shared" si="4"/>
        <v>1.8988425713362818</v>
      </c>
      <c r="T141" s="51">
        <f t="shared" si="5"/>
        <v>-6.6309043734751397E-2</v>
      </c>
    </row>
    <row r="142" spans="1:20" x14ac:dyDescent="0.2">
      <c r="A142" s="97" t="s">
        <v>84</v>
      </c>
      <c r="B142" s="46">
        <v>40225</v>
      </c>
      <c r="D142" s="47">
        <v>2.6</v>
      </c>
      <c r="E142" s="47">
        <v>-4.2</v>
      </c>
      <c r="F142" s="47">
        <v>-1</v>
      </c>
      <c r="G142" s="47">
        <v>-6.2</v>
      </c>
      <c r="H142" s="52">
        <v>155</v>
      </c>
      <c r="I142" s="47">
        <v>4</v>
      </c>
      <c r="J142" s="47">
        <v>5.4</v>
      </c>
      <c r="K142" s="47">
        <v>0</v>
      </c>
      <c r="N142">
        <v>13</v>
      </c>
      <c r="O142">
        <v>0</v>
      </c>
      <c r="P142">
        <v>-100</v>
      </c>
      <c r="R142" s="50"/>
      <c r="S142" s="51">
        <f t="shared" si="4"/>
        <v>1.690473046962798</v>
      </c>
      <c r="T142" s="51">
        <f t="shared" si="5"/>
        <v>-3.6252311481465997</v>
      </c>
    </row>
    <row r="143" spans="1:20" x14ac:dyDescent="0.2">
      <c r="A143" s="97" t="s">
        <v>85</v>
      </c>
      <c r="B143" s="46">
        <v>40226</v>
      </c>
      <c r="D143" s="47">
        <v>2.2000000000000002</v>
      </c>
      <c r="E143" s="47">
        <v>-4.4000000000000004</v>
      </c>
      <c r="F143" s="47">
        <v>-0.6</v>
      </c>
      <c r="G143" s="47">
        <v>-5.5</v>
      </c>
      <c r="H143" s="52">
        <v>116</v>
      </c>
      <c r="I143" s="47">
        <v>2.2000000000000002</v>
      </c>
      <c r="J143" s="47">
        <v>2.7</v>
      </c>
      <c r="K143" s="47">
        <v>0.8</v>
      </c>
      <c r="N143">
        <v>13</v>
      </c>
      <c r="O143">
        <v>0</v>
      </c>
      <c r="P143">
        <v>-100</v>
      </c>
      <c r="R143" s="50"/>
      <c r="S143" s="51">
        <f t="shared" si="4"/>
        <v>1.9773469018581673</v>
      </c>
      <c r="T143" s="51">
        <f t="shared" si="5"/>
        <v>-0.96441652293597058</v>
      </c>
    </row>
    <row r="144" spans="1:20" x14ac:dyDescent="0.2">
      <c r="A144" s="97" t="s">
        <v>86</v>
      </c>
      <c r="B144" s="46">
        <v>40227</v>
      </c>
      <c r="D144" s="47">
        <v>7.3</v>
      </c>
      <c r="E144" s="47">
        <v>1.1000000000000001</v>
      </c>
      <c r="F144" s="47">
        <v>4.0999999999999996</v>
      </c>
      <c r="G144" s="47">
        <v>1.1000000000000001</v>
      </c>
      <c r="H144" s="52">
        <v>194</v>
      </c>
      <c r="I144" s="47">
        <v>3.8</v>
      </c>
      <c r="J144" s="47">
        <v>2.6</v>
      </c>
      <c r="K144" s="47">
        <v>0</v>
      </c>
      <c r="N144">
        <v>13</v>
      </c>
      <c r="O144">
        <v>0</v>
      </c>
      <c r="P144">
        <v>-100</v>
      </c>
      <c r="R144" s="50"/>
      <c r="S144" s="51">
        <f t="shared" si="4"/>
        <v>-0.91930320327873649</v>
      </c>
      <c r="T144" s="51">
        <f t="shared" si="5"/>
        <v>-3.6871237598487863</v>
      </c>
    </row>
    <row r="145" spans="1:20" x14ac:dyDescent="0.2">
      <c r="A145" s="97" t="s">
        <v>80</v>
      </c>
      <c r="B145" s="46">
        <v>40228</v>
      </c>
      <c r="D145" s="47">
        <v>6</v>
      </c>
      <c r="E145" s="47">
        <v>0.1</v>
      </c>
      <c r="F145" s="47">
        <v>3.5</v>
      </c>
      <c r="G145" s="47">
        <v>-0.4</v>
      </c>
      <c r="H145" s="52">
        <v>222</v>
      </c>
      <c r="I145" s="47">
        <v>5.4</v>
      </c>
      <c r="J145" s="47">
        <v>0</v>
      </c>
      <c r="K145" s="47">
        <v>0.1</v>
      </c>
      <c r="N145">
        <v>13</v>
      </c>
      <c r="O145">
        <v>0</v>
      </c>
      <c r="P145">
        <v>-100</v>
      </c>
      <c r="R145" s="50"/>
      <c r="S145" s="51">
        <f t="shared" si="4"/>
        <v>-3.6133052743378347</v>
      </c>
      <c r="T145" s="51">
        <f t="shared" si="5"/>
        <v>-4.0129820575779291</v>
      </c>
    </row>
    <row r="146" spans="1:20" x14ac:dyDescent="0.2">
      <c r="A146" s="97" t="s">
        <v>81</v>
      </c>
      <c r="B146" s="46">
        <v>40229</v>
      </c>
      <c r="D146" s="47">
        <v>5</v>
      </c>
      <c r="E146" s="47">
        <v>-3</v>
      </c>
      <c r="F146" s="47">
        <v>0.7</v>
      </c>
      <c r="G146" s="47">
        <v>-5</v>
      </c>
      <c r="H146" s="52">
        <v>228</v>
      </c>
      <c r="I146" s="47">
        <v>3.9</v>
      </c>
      <c r="J146" s="47">
        <v>2.4</v>
      </c>
      <c r="K146" s="47">
        <v>0</v>
      </c>
      <c r="N146">
        <v>13</v>
      </c>
      <c r="O146">
        <v>0</v>
      </c>
      <c r="P146">
        <v>-100</v>
      </c>
      <c r="R146" s="50"/>
      <c r="S146" s="51">
        <f t="shared" si="4"/>
        <v>-2.8982648193618368</v>
      </c>
      <c r="T146" s="51">
        <f t="shared" si="5"/>
        <v>-2.6096093647995477</v>
      </c>
    </row>
    <row r="147" spans="1:20" x14ac:dyDescent="0.2">
      <c r="A147" s="97" t="s">
        <v>82</v>
      </c>
      <c r="B147" s="46">
        <v>40230</v>
      </c>
      <c r="D147" s="47">
        <v>6</v>
      </c>
      <c r="E147" s="47">
        <v>-3.4</v>
      </c>
      <c r="F147" s="47">
        <v>2</v>
      </c>
      <c r="G147" s="47">
        <v>-5.8</v>
      </c>
      <c r="H147" s="52">
        <v>180</v>
      </c>
      <c r="I147" s="47">
        <v>3.3</v>
      </c>
      <c r="J147" s="47">
        <v>1.9</v>
      </c>
      <c r="K147" s="47">
        <v>0</v>
      </c>
      <c r="N147">
        <v>13</v>
      </c>
      <c r="O147">
        <v>0</v>
      </c>
      <c r="P147">
        <v>-100</v>
      </c>
      <c r="R147" s="50"/>
      <c r="S147" s="51">
        <f t="shared" si="4"/>
        <v>4.042989901198446E-16</v>
      </c>
      <c r="T147" s="51">
        <f t="shared" si="5"/>
        <v>-3.3</v>
      </c>
    </row>
    <row r="148" spans="1:20" x14ac:dyDescent="0.2">
      <c r="A148" s="97" t="s">
        <v>83</v>
      </c>
      <c r="B148" s="46">
        <v>40231</v>
      </c>
      <c r="D148" s="47">
        <v>10.8</v>
      </c>
      <c r="E148" s="47">
        <v>0.9</v>
      </c>
      <c r="F148" s="47">
        <v>6.2</v>
      </c>
      <c r="G148" s="47">
        <v>-0.8</v>
      </c>
      <c r="H148" s="52">
        <v>199</v>
      </c>
      <c r="I148" s="47">
        <v>4.8</v>
      </c>
      <c r="J148" s="47">
        <v>0.2</v>
      </c>
      <c r="K148" s="47">
        <v>11.1</v>
      </c>
      <c r="N148">
        <v>13</v>
      </c>
      <c r="O148">
        <v>0</v>
      </c>
      <c r="P148">
        <v>-100</v>
      </c>
      <c r="R148" s="50"/>
      <c r="S148" s="51">
        <f t="shared" si="4"/>
        <v>-1.5627271413943524</v>
      </c>
      <c r="T148" s="51">
        <f t="shared" si="5"/>
        <v>-4.5384891628767203</v>
      </c>
    </row>
    <row r="149" spans="1:20" x14ac:dyDescent="0.2">
      <c r="A149" s="97" t="s">
        <v>84</v>
      </c>
      <c r="B149" s="46">
        <v>40232</v>
      </c>
      <c r="D149" s="47">
        <v>5.5</v>
      </c>
      <c r="E149" s="47">
        <v>1.8</v>
      </c>
      <c r="F149" s="47">
        <v>2.5</v>
      </c>
      <c r="G149" s="47">
        <v>2.2000000000000002</v>
      </c>
      <c r="H149" s="52">
        <v>55</v>
      </c>
      <c r="I149" s="47">
        <v>4.4000000000000004</v>
      </c>
      <c r="J149" s="47">
        <v>0</v>
      </c>
      <c r="K149" s="47">
        <v>2.4</v>
      </c>
      <c r="N149">
        <v>13</v>
      </c>
      <c r="O149">
        <v>0</v>
      </c>
      <c r="P149">
        <v>-100</v>
      </c>
      <c r="R149" s="50"/>
      <c r="S149" s="51">
        <f t="shared" si="4"/>
        <v>3.604268994871564</v>
      </c>
      <c r="T149" s="51">
        <f t="shared" si="5"/>
        <v>2.5237363199446032</v>
      </c>
    </row>
    <row r="150" spans="1:20" x14ac:dyDescent="0.2">
      <c r="A150" s="97" t="s">
        <v>85</v>
      </c>
      <c r="B150" s="46">
        <v>40233</v>
      </c>
      <c r="D150" s="47">
        <v>10.9</v>
      </c>
      <c r="E150" s="47">
        <v>2.5</v>
      </c>
      <c r="F150" s="47">
        <v>7.3</v>
      </c>
      <c r="G150" s="47">
        <v>1.7</v>
      </c>
      <c r="H150" s="52">
        <v>168</v>
      </c>
      <c r="I150" s="47">
        <v>3.7</v>
      </c>
      <c r="J150" s="47">
        <v>1.3</v>
      </c>
      <c r="K150" s="47">
        <v>0.8</v>
      </c>
      <c r="N150">
        <v>13</v>
      </c>
      <c r="O150">
        <v>0</v>
      </c>
      <c r="P150">
        <v>-100</v>
      </c>
      <c r="R150" s="50"/>
      <c r="S150" s="51">
        <f t="shared" si="4"/>
        <v>0.76927325602570951</v>
      </c>
      <c r="T150" s="51">
        <f t="shared" si="5"/>
        <v>-3.6191461227150814</v>
      </c>
    </row>
    <row r="151" spans="1:20" x14ac:dyDescent="0.2">
      <c r="A151" s="97" t="s">
        <v>86</v>
      </c>
      <c r="B151" s="46">
        <v>40234</v>
      </c>
      <c r="D151" s="47">
        <v>11.6</v>
      </c>
      <c r="E151" s="47">
        <v>7.7</v>
      </c>
      <c r="F151" s="47">
        <v>9</v>
      </c>
      <c r="G151" s="47">
        <v>7</v>
      </c>
      <c r="H151" s="52">
        <v>195</v>
      </c>
      <c r="I151" s="47">
        <v>5.8</v>
      </c>
      <c r="J151" s="47">
        <v>1.9</v>
      </c>
      <c r="K151" s="47">
        <v>9.9</v>
      </c>
      <c r="N151">
        <v>13</v>
      </c>
      <c r="O151">
        <v>0</v>
      </c>
      <c r="P151">
        <v>-100</v>
      </c>
      <c r="R151" s="50"/>
      <c r="S151" s="51">
        <f t="shared" si="4"/>
        <v>-1.5011504615946181</v>
      </c>
      <c r="T151" s="51">
        <f t="shared" si="5"/>
        <v>-5.6023697924765967</v>
      </c>
    </row>
    <row r="152" spans="1:20" x14ac:dyDescent="0.2">
      <c r="A152" s="97" t="s">
        <v>80</v>
      </c>
      <c r="B152" s="46">
        <v>40235</v>
      </c>
      <c r="D152" s="47">
        <v>9.6999999999999993</v>
      </c>
      <c r="E152" s="47">
        <v>4.7</v>
      </c>
      <c r="F152" s="47">
        <v>7.4</v>
      </c>
      <c r="G152" s="47">
        <v>4.3</v>
      </c>
      <c r="H152" s="52">
        <v>222</v>
      </c>
      <c r="I152" s="47">
        <v>6.3</v>
      </c>
      <c r="J152" s="47">
        <v>0.1</v>
      </c>
      <c r="K152" s="47">
        <v>7.4</v>
      </c>
      <c r="N152">
        <v>13</v>
      </c>
      <c r="O152">
        <v>0</v>
      </c>
      <c r="P152">
        <v>-100</v>
      </c>
      <c r="R152" s="50"/>
      <c r="S152" s="51">
        <f t="shared" si="4"/>
        <v>-4.2155228200608068</v>
      </c>
      <c r="T152" s="51">
        <f t="shared" si="5"/>
        <v>-4.6818124005075834</v>
      </c>
    </row>
    <row r="153" spans="1:20" x14ac:dyDescent="0.2">
      <c r="A153" s="97" t="s">
        <v>81</v>
      </c>
      <c r="B153" s="46">
        <v>40236</v>
      </c>
      <c r="D153" s="47">
        <v>11.8</v>
      </c>
      <c r="E153" s="47">
        <v>3.9</v>
      </c>
      <c r="F153" s="47">
        <v>7.6</v>
      </c>
      <c r="G153" s="47">
        <v>3</v>
      </c>
      <c r="H153" s="52">
        <v>198</v>
      </c>
      <c r="I153" s="47">
        <v>5.0999999999999996</v>
      </c>
      <c r="J153" s="47">
        <v>0.6</v>
      </c>
      <c r="K153" s="47">
        <v>0.7</v>
      </c>
      <c r="N153">
        <v>13</v>
      </c>
      <c r="O153">
        <v>0</v>
      </c>
      <c r="P153">
        <v>-100</v>
      </c>
      <c r="R153" s="50"/>
      <c r="S153" s="51">
        <f t="shared" si="4"/>
        <v>-1.5759866713122332</v>
      </c>
      <c r="T153" s="51">
        <f t="shared" si="5"/>
        <v>-4.8503882331052823</v>
      </c>
    </row>
    <row r="154" spans="1:20" x14ac:dyDescent="0.2">
      <c r="A154" s="97" t="s">
        <v>82</v>
      </c>
      <c r="B154" s="46">
        <v>40237</v>
      </c>
      <c r="D154" s="47">
        <v>11.9</v>
      </c>
      <c r="E154" s="47">
        <v>3.2</v>
      </c>
      <c r="F154" s="47">
        <v>6.5</v>
      </c>
      <c r="G154" s="47">
        <v>3.4</v>
      </c>
      <c r="H154" s="52">
        <v>215</v>
      </c>
      <c r="I154" s="47">
        <v>7.5</v>
      </c>
      <c r="J154" s="47">
        <v>0.2</v>
      </c>
      <c r="K154" s="47">
        <v>17.399999999999999</v>
      </c>
      <c r="N154">
        <v>13</v>
      </c>
      <c r="O154">
        <v>0</v>
      </c>
      <c r="P154">
        <v>-100</v>
      </c>
      <c r="R154" s="50"/>
      <c r="S154" s="51">
        <f t="shared" si="4"/>
        <v>-4.301823272632844</v>
      </c>
      <c r="T154" s="51">
        <f t="shared" si="5"/>
        <v>-6.1436403321674398</v>
      </c>
    </row>
    <row r="155" spans="1:20" x14ac:dyDescent="0.2">
      <c r="A155" s="97" t="s">
        <v>83</v>
      </c>
      <c r="B155" s="46">
        <v>40238</v>
      </c>
      <c r="D155" s="47">
        <v>8.4</v>
      </c>
      <c r="E155" s="47">
        <v>-1.5</v>
      </c>
      <c r="F155" s="47">
        <v>3.9</v>
      </c>
      <c r="G155" s="47">
        <v>-3.6</v>
      </c>
      <c r="H155" s="52">
        <v>266</v>
      </c>
      <c r="I155" s="47">
        <v>4.3</v>
      </c>
      <c r="J155" s="47">
        <v>6.4</v>
      </c>
      <c r="K155" s="47">
        <v>0.9</v>
      </c>
      <c r="N155">
        <v>13</v>
      </c>
      <c r="O155">
        <v>0</v>
      </c>
      <c r="P155">
        <v>-100</v>
      </c>
      <c r="R155" s="50"/>
      <c r="S155" s="51">
        <f t="shared" si="4"/>
        <v>-4.289525416117244</v>
      </c>
      <c r="T155" s="51">
        <f t="shared" si="5"/>
        <v>-0.29995283709973997</v>
      </c>
    </row>
    <row r="156" spans="1:20" x14ac:dyDescent="0.2">
      <c r="A156" s="97" t="s">
        <v>84</v>
      </c>
      <c r="B156" s="46">
        <v>40239</v>
      </c>
      <c r="D156" s="47">
        <v>8.6999999999999993</v>
      </c>
      <c r="E156" s="47">
        <v>-2.9</v>
      </c>
      <c r="F156" s="47">
        <v>1.8</v>
      </c>
      <c r="G156" s="47">
        <v>-4.7</v>
      </c>
      <c r="H156" s="52">
        <v>275</v>
      </c>
      <c r="I156" s="47">
        <v>2.5</v>
      </c>
      <c r="J156" s="47">
        <v>7.6</v>
      </c>
      <c r="K156" s="47">
        <v>0</v>
      </c>
      <c r="N156">
        <v>13</v>
      </c>
      <c r="O156">
        <v>0</v>
      </c>
      <c r="P156">
        <v>-100</v>
      </c>
      <c r="R156" s="50"/>
      <c r="S156" s="51">
        <f t="shared" si="4"/>
        <v>-2.4904867452293638</v>
      </c>
      <c r="T156" s="51">
        <f t="shared" si="5"/>
        <v>0.21788935686914473</v>
      </c>
    </row>
    <row r="157" spans="1:20" x14ac:dyDescent="0.2">
      <c r="A157" s="97" t="s">
        <v>85</v>
      </c>
      <c r="B157" s="46">
        <v>40240</v>
      </c>
      <c r="D157" s="47">
        <v>6.9</v>
      </c>
      <c r="E157" s="47">
        <v>-4.2</v>
      </c>
      <c r="F157" s="47">
        <v>1.6</v>
      </c>
      <c r="G157" s="47">
        <v>-6.2</v>
      </c>
      <c r="H157" s="52">
        <v>64</v>
      </c>
      <c r="I157" s="47">
        <v>2.8</v>
      </c>
      <c r="J157" s="47">
        <v>7.5</v>
      </c>
      <c r="K157" s="47">
        <v>0</v>
      </c>
      <c r="N157">
        <v>13</v>
      </c>
      <c r="O157">
        <v>0</v>
      </c>
      <c r="P157">
        <v>-100</v>
      </c>
      <c r="R157" s="50"/>
      <c r="S157" s="51">
        <f t="shared" si="4"/>
        <v>2.5166233296376674</v>
      </c>
      <c r="T157" s="51">
        <f t="shared" si="5"/>
        <v>1.2274392110094168</v>
      </c>
    </row>
    <row r="158" spans="1:20" x14ac:dyDescent="0.2">
      <c r="A158" s="97" t="s">
        <v>86</v>
      </c>
      <c r="B158" s="46">
        <v>40241</v>
      </c>
      <c r="D158" s="47">
        <v>6.6</v>
      </c>
      <c r="E158" s="47">
        <v>-3.1</v>
      </c>
      <c r="F158" s="47">
        <v>1.3</v>
      </c>
      <c r="G158" s="47">
        <v>-4.5</v>
      </c>
      <c r="H158" s="52">
        <v>6</v>
      </c>
      <c r="I158" s="47">
        <v>4</v>
      </c>
      <c r="J158" s="47">
        <v>9.8000000000000007</v>
      </c>
      <c r="K158" s="47">
        <v>0</v>
      </c>
      <c r="N158">
        <v>13</v>
      </c>
      <c r="O158">
        <v>0</v>
      </c>
      <c r="P158">
        <v>-100</v>
      </c>
      <c r="R158" s="50"/>
      <c r="S158" s="51">
        <f t="shared" si="4"/>
        <v>0.41811385307061383</v>
      </c>
      <c r="T158" s="51">
        <f t="shared" si="5"/>
        <v>3.9780875814730932</v>
      </c>
    </row>
    <row r="159" spans="1:20" x14ac:dyDescent="0.2">
      <c r="A159" s="97" t="s">
        <v>80</v>
      </c>
      <c r="B159" s="46">
        <v>40242</v>
      </c>
      <c r="D159" s="47">
        <v>5.8</v>
      </c>
      <c r="E159" s="47">
        <v>-5.3</v>
      </c>
      <c r="F159" s="47">
        <v>1.2</v>
      </c>
      <c r="G159" s="47">
        <v>-7.3</v>
      </c>
      <c r="H159" s="52">
        <v>274</v>
      </c>
      <c r="I159" s="47">
        <v>4.0999999999999996</v>
      </c>
      <c r="J159" s="47">
        <v>5.2</v>
      </c>
      <c r="K159" s="47">
        <v>6.5</v>
      </c>
      <c r="N159">
        <v>13</v>
      </c>
      <c r="O159">
        <v>0</v>
      </c>
      <c r="P159">
        <v>-100</v>
      </c>
      <c r="R159" s="50"/>
      <c r="S159" s="51">
        <f t="shared" si="4"/>
        <v>-4.0900126060652795</v>
      </c>
      <c r="T159" s="51">
        <f t="shared" si="5"/>
        <v>0.28600154235091335</v>
      </c>
    </row>
    <row r="160" spans="1:20" x14ac:dyDescent="0.2">
      <c r="A160" s="97" t="s">
        <v>81</v>
      </c>
      <c r="B160" s="46">
        <v>40243</v>
      </c>
      <c r="D160" s="47">
        <v>3.7</v>
      </c>
      <c r="E160" s="47">
        <v>-2.7</v>
      </c>
      <c r="F160" s="47">
        <v>0.9</v>
      </c>
      <c r="G160" s="47">
        <v>-3.5</v>
      </c>
      <c r="H160" s="52">
        <v>26</v>
      </c>
      <c r="I160" s="47">
        <v>6.3</v>
      </c>
      <c r="J160" s="47">
        <v>7.1</v>
      </c>
      <c r="K160" s="47">
        <v>1.2</v>
      </c>
      <c r="N160">
        <v>13</v>
      </c>
      <c r="O160">
        <v>0</v>
      </c>
      <c r="P160">
        <v>-100</v>
      </c>
      <c r="R160" s="50"/>
      <c r="S160" s="51">
        <f t="shared" ref="S160:S223" si="6">I160*SIN(H160*PI()/180)</f>
        <v>2.7617382247711877</v>
      </c>
      <c r="T160" s="51">
        <f t="shared" ref="T160:T223" si="7">I160*COS(H160*PI()/180)</f>
        <v>5.6624024916847517</v>
      </c>
    </row>
    <row r="161" spans="1:20" x14ac:dyDescent="0.2">
      <c r="A161" s="97" t="s">
        <v>82</v>
      </c>
      <c r="B161" s="46">
        <v>40244</v>
      </c>
      <c r="D161" s="47">
        <v>3.6</v>
      </c>
      <c r="E161" s="47">
        <v>-4.9000000000000004</v>
      </c>
      <c r="F161" s="47">
        <v>-0.9</v>
      </c>
      <c r="G161" s="47">
        <v>-6.4</v>
      </c>
      <c r="H161" s="52">
        <v>55</v>
      </c>
      <c r="I161" s="47">
        <v>4.5</v>
      </c>
      <c r="J161" s="47">
        <v>10.3</v>
      </c>
      <c r="K161" s="47">
        <v>0</v>
      </c>
      <c r="N161">
        <v>13</v>
      </c>
      <c r="O161">
        <v>0</v>
      </c>
      <c r="P161">
        <v>-100</v>
      </c>
      <c r="R161" s="50"/>
      <c r="S161" s="51">
        <f t="shared" si="6"/>
        <v>3.6861841993004631</v>
      </c>
      <c r="T161" s="51">
        <f t="shared" si="7"/>
        <v>2.5810939635797077</v>
      </c>
    </row>
    <row r="162" spans="1:20" x14ac:dyDescent="0.2">
      <c r="A162" s="97" t="s">
        <v>83</v>
      </c>
      <c r="B162" s="46">
        <v>40245</v>
      </c>
      <c r="D162" s="47">
        <v>1.7</v>
      </c>
      <c r="E162" s="47">
        <v>-5.6</v>
      </c>
      <c r="F162" s="47">
        <v>-1.5</v>
      </c>
      <c r="G162" s="47">
        <v>-7.6</v>
      </c>
      <c r="H162" s="52">
        <v>47</v>
      </c>
      <c r="I162" s="47">
        <v>2.5</v>
      </c>
      <c r="J162" s="47">
        <v>0.2</v>
      </c>
      <c r="K162" s="47">
        <v>0.1</v>
      </c>
      <c r="N162">
        <v>13</v>
      </c>
      <c r="O162">
        <v>0</v>
      </c>
      <c r="P162">
        <v>-100</v>
      </c>
      <c r="R162" s="50"/>
      <c r="S162" s="51">
        <f t="shared" si="6"/>
        <v>1.828384254047926</v>
      </c>
      <c r="T162" s="51">
        <f t="shared" si="7"/>
        <v>1.7049959001562462</v>
      </c>
    </row>
    <row r="163" spans="1:20" x14ac:dyDescent="0.2">
      <c r="A163" s="97" t="s">
        <v>84</v>
      </c>
      <c r="B163" s="46">
        <v>40246</v>
      </c>
      <c r="D163" s="47">
        <v>4.2</v>
      </c>
      <c r="E163" s="47">
        <v>-5.0999999999999996</v>
      </c>
      <c r="F163" s="47">
        <v>-0.2</v>
      </c>
      <c r="G163" s="47">
        <v>-5.8</v>
      </c>
      <c r="H163" s="52">
        <v>49</v>
      </c>
      <c r="I163" s="47">
        <v>4.4000000000000004</v>
      </c>
      <c r="J163" s="47">
        <v>10.5</v>
      </c>
      <c r="K163" s="47">
        <v>0</v>
      </c>
      <c r="N163">
        <v>13</v>
      </c>
      <c r="O163">
        <v>0</v>
      </c>
      <c r="P163">
        <v>-100</v>
      </c>
      <c r="R163" s="50"/>
      <c r="S163" s="51">
        <f t="shared" si="6"/>
        <v>3.3207221529801974</v>
      </c>
      <c r="T163" s="51">
        <f t="shared" si="7"/>
        <v>2.8866597275582322</v>
      </c>
    </row>
    <row r="164" spans="1:20" x14ac:dyDescent="0.2">
      <c r="A164" s="97" t="s">
        <v>85</v>
      </c>
      <c r="B164" s="46">
        <v>40247</v>
      </c>
      <c r="D164" s="47">
        <v>6.8</v>
      </c>
      <c r="E164" s="47">
        <v>-2.7</v>
      </c>
      <c r="F164" s="47">
        <v>1.1000000000000001</v>
      </c>
      <c r="G164" s="47">
        <v>-3.7</v>
      </c>
      <c r="H164" s="52">
        <v>35</v>
      </c>
      <c r="I164" s="47">
        <v>6</v>
      </c>
      <c r="J164" s="47">
        <v>10.7</v>
      </c>
      <c r="K164" s="47">
        <v>0</v>
      </c>
      <c r="N164">
        <v>13</v>
      </c>
      <c r="O164">
        <v>0</v>
      </c>
      <c r="P164">
        <v>-100</v>
      </c>
      <c r="R164" s="50"/>
      <c r="S164" s="51">
        <f t="shared" si="6"/>
        <v>3.4414586181062763</v>
      </c>
      <c r="T164" s="51">
        <f t="shared" si="7"/>
        <v>4.9149122657339506</v>
      </c>
    </row>
    <row r="165" spans="1:20" x14ac:dyDescent="0.2">
      <c r="A165" s="97" t="s">
        <v>86</v>
      </c>
      <c r="B165" s="46">
        <v>40248</v>
      </c>
      <c r="D165" s="47">
        <v>5.9</v>
      </c>
      <c r="E165" s="47">
        <v>-2.5</v>
      </c>
      <c r="F165" s="47">
        <v>1.5</v>
      </c>
      <c r="G165" s="47">
        <v>-3.1</v>
      </c>
      <c r="H165" s="52">
        <v>17</v>
      </c>
      <c r="I165" s="47">
        <v>4</v>
      </c>
      <c r="J165" s="47">
        <v>1.8</v>
      </c>
      <c r="K165" s="47">
        <v>0</v>
      </c>
      <c r="N165">
        <v>13</v>
      </c>
      <c r="O165">
        <v>0</v>
      </c>
      <c r="P165">
        <v>-100</v>
      </c>
      <c r="R165" s="50"/>
      <c r="S165" s="51">
        <f t="shared" si="6"/>
        <v>1.1694868188909471</v>
      </c>
      <c r="T165" s="51">
        <f t="shared" si="7"/>
        <v>3.8252190238521417</v>
      </c>
    </row>
    <row r="166" spans="1:20" x14ac:dyDescent="0.2">
      <c r="A166" s="97" t="s">
        <v>80</v>
      </c>
      <c r="B166" s="46">
        <v>40249</v>
      </c>
      <c r="D166" s="47">
        <v>6.5</v>
      </c>
      <c r="E166" s="47">
        <v>1.7</v>
      </c>
      <c r="F166" s="47">
        <v>3.7</v>
      </c>
      <c r="G166" s="47">
        <v>0.9</v>
      </c>
      <c r="H166" s="52">
        <v>266</v>
      </c>
      <c r="I166" s="47">
        <v>2.1</v>
      </c>
      <c r="J166" s="47">
        <v>0</v>
      </c>
      <c r="K166" s="47">
        <v>0</v>
      </c>
      <c r="N166">
        <v>13</v>
      </c>
      <c r="O166">
        <v>0</v>
      </c>
      <c r="P166">
        <v>-100</v>
      </c>
      <c r="R166" s="50"/>
      <c r="S166" s="51">
        <f t="shared" si="6"/>
        <v>-2.0948845055456311</v>
      </c>
      <c r="T166" s="51">
        <f t="shared" si="7"/>
        <v>-0.14648859486266372</v>
      </c>
    </row>
    <row r="167" spans="1:20" x14ac:dyDescent="0.2">
      <c r="A167" s="97" t="s">
        <v>81</v>
      </c>
      <c r="B167" s="46">
        <v>40250</v>
      </c>
      <c r="D167" s="47">
        <v>7.6</v>
      </c>
      <c r="E167" s="47">
        <v>1.8</v>
      </c>
      <c r="F167" s="47">
        <v>4.9000000000000004</v>
      </c>
      <c r="G167" s="47">
        <v>-0.3</v>
      </c>
      <c r="H167" s="52">
        <v>284</v>
      </c>
      <c r="I167" s="47">
        <v>3.8</v>
      </c>
      <c r="J167" s="47">
        <v>0.9</v>
      </c>
      <c r="K167" s="47">
        <v>0.2</v>
      </c>
      <c r="N167">
        <v>13</v>
      </c>
      <c r="O167">
        <v>0</v>
      </c>
      <c r="P167">
        <v>-100</v>
      </c>
      <c r="R167" s="50"/>
      <c r="S167" s="51">
        <f t="shared" si="6"/>
        <v>-3.6871237598487867</v>
      </c>
      <c r="T167" s="51">
        <f t="shared" si="7"/>
        <v>0.91930320327873627</v>
      </c>
    </row>
    <row r="168" spans="1:20" x14ac:dyDescent="0.2">
      <c r="A168" s="97" t="s">
        <v>82</v>
      </c>
      <c r="B168" s="46">
        <v>40251</v>
      </c>
      <c r="D168" s="47">
        <v>8.4</v>
      </c>
      <c r="E168" s="47">
        <v>4.4000000000000004</v>
      </c>
      <c r="F168" s="47">
        <v>5.9</v>
      </c>
      <c r="G168" s="47">
        <v>4</v>
      </c>
      <c r="H168" s="52">
        <v>271</v>
      </c>
      <c r="I168" s="47">
        <v>4.5999999999999996</v>
      </c>
      <c r="J168" s="47">
        <v>1.5</v>
      </c>
      <c r="K168" s="47">
        <v>0.4</v>
      </c>
      <c r="N168">
        <v>13</v>
      </c>
      <c r="O168">
        <v>0</v>
      </c>
      <c r="P168">
        <v>-100</v>
      </c>
      <c r="R168" s="50"/>
      <c r="S168" s="51">
        <f t="shared" si="6"/>
        <v>-4.5992993977193999</v>
      </c>
      <c r="T168" s="51">
        <f t="shared" si="7"/>
        <v>8.0281069611502387E-2</v>
      </c>
    </row>
    <row r="169" spans="1:20" x14ac:dyDescent="0.2">
      <c r="A169" s="97" t="s">
        <v>83</v>
      </c>
      <c r="B169" s="46">
        <v>40252</v>
      </c>
      <c r="D169" s="47">
        <v>10.6</v>
      </c>
      <c r="E169" s="47">
        <v>4.5</v>
      </c>
      <c r="F169" s="47">
        <v>6.8</v>
      </c>
      <c r="G169" s="47">
        <v>3.9</v>
      </c>
      <c r="H169" s="52">
        <v>270</v>
      </c>
      <c r="I169" s="47">
        <v>4.5999999999999996</v>
      </c>
      <c r="J169" s="47">
        <v>2.9</v>
      </c>
      <c r="K169" s="47">
        <v>4.5999999999999996</v>
      </c>
      <c r="N169">
        <v>13</v>
      </c>
      <c r="O169">
        <v>0</v>
      </c>
      <c r="P169">
        <v>-100</v>
      </c>
      <c r="R169" s="50"/>
      <c r="S169" s="51">
        <f t="shared" si="6"/>
        <v>-4.5999999999999996</v>
      </c>
      <c r="T169" s="51">
        <f t="shared" si="7"/>
        <v>-8.4535243388694771E-16</v>
      </c>
    </row>
    <row r="170" spans="1:20" x14ac:dyDescent="0.2">
      <c r="A170" s="97" t="s">
        <v>84</v>
      </c>
      <c r="B170" s="46">
        <v>40253</v>
      </c>
      <c r="D170" s="47">
        <v>8.3000000000000007</v>
      </c>
      <c r="E170" s="47">
        <v>3.8</v>
      </c>
      <c r="F170" s="47">
        <v>5.7</v>
      </c>
      <c r="G170" s="47">
        <v>2.2000000000000002</v>
      </c>
      <c r="H170" s="52">
        <v>249</v>
      </c>
      <c r="I170" s="47">
        <v>2.8</v>
      </c>
      <c r="J170" s="47">
        <v>1.6</v>
      </c>
      <c r="K170" s="47">
        <v>1.7</v>
      </c>
      <c r="N170">
        <v>13</v>
      </c>
      <c r="O170">
        <v>0</v>
      </c>
      <c r="P170">
        <v>-100</v>
      </c>
      <c r="R170" s="50"/>
      <c r="S170" s="51">
        <f t="shared" si="6"/>
        <v>-2.6140251941921644</v>
      </c>
      <c r="T170" s="51">
        <f t="shared" si="7"/>
        <v>-1.003430258726842</v>
      </c>
    </row>
    <row r="171" spans="1:20" x14ac:dyDescent="0.2">
      <c r="A171" s="97" t="s">
        <v>85</v>
      </c>
      <c r="B171" s="46">
        <v>40254</v>
      </c>
      <c r="D171" s="47">
        <v>14.8</v>
      </c>
      <c r="E171" s="47">
        <v>1.9</v>
      </c>
      <c r="F171" s="47">
        <v>8.1999999999999993</v>
      </c>
      <c r="G171" s="47">
        <v>0.1</v>
      </c>
      <c r="H171" s="52">
        <v>216</v>
      </c>
      <c r="I171" s="47">
        <v>3.8</v>
      </c>
      <c r="J171" s="47">
        <v>8.1999999999999993</v>
      </c>
      <c r="K171" s="47">
        <v>0</v>
      </c>
      <c r="N171">
        <v>13</v>
      </c>
      <c r="O171">
        <v>0</v>
      </c>
      <c r="P171">
        <v>-100</v>
      </c>
      <c r="R171" s="50"/>
      <c r="S171" s="51">
        <f t="shared" si="6"/>
        <v>-2.2335839587113973</v>
      </c>
      <c r="T171" s="51">
        <f t="shared" si="7"/>
        <v>-3.0742645786248004</v>
      </c>
    </row>
    <row r="172" spans="1:20" x14ac:dyDescent="0.2">
      <c r="A172" s="97" t="s">
        <v>86</v>
      </c>
      <c r="B172" s="46">
        <v>40255</v>
      </c>
      <c r="D172" s="47">
        <v>18.5</v>
      </c>
      <c r="E172" s="47">
        <v>3.5</v>
      </c>
      <c r="F172" s="47">
        <v>11.4</v>
      </c>
      <c r="G172" s="47">
        <v>-0.3</v>
      </c>
      <c r="H172" s="52">
        <v>187</v>
      </c>
      <c r="I172" s="47">
        <v>3.5</v>
      </c>
      <c r="J172" s="47">
        <v>8.3000000000000007</v>
      </c>
      <c r="K172" s="47">
        <v>0</v>
      </c>
      <c r="N172">
        <v>13</v>
      </c>
      <c r="O172">
        <v>0</v>
      </c>
      <c r="P172">
        <v>-100</v>
      </c>
      <c r="R172" s="50"/>
      <c r="S172" s="51">
        <f t="shared" si="6"/>
        <v>-0.42654270191801708</v>
      </c>
      <c r="T172" s="51">
        <f t="shared" si="7"/>
        <v>-3.4739115307446271</v>
      </c>
    </row>
    <row r="173" spans="1:20" x14ac:dyDescent="0.2">
      <c r="A173" s="97" t="s">
        <v>80</v>
      </c>
      <c r="B173" s="46">
        <v>40256</v>
      </c>
      <c r="D173" s="47">
        <v>16.7</v>
      </c>
      <c r="E173" s="47">
        <v>11.4</v>
      </c>
      <c r="F173" s="47">
        <v>13.8</v>
      </c>
      <c r="G173" s="47">
        <v>10.3</v>
      </c>
      <c r="H173" s="52">
        <v>209</v>
      </c>
      <c r="I173" s="47">
        <v>5</v>
      </c>
      <c r="J173" s="47">
        <v>1.4</v>
      </c>
      <c r="K173" s="47">
        <v>0.9</v>
      </c>
      <c r="N173">
        <v>13</v>
      </c>
      <c r="O173">
        <v>0</v>
      </c>
      <c r="P173">
        <v>-100</v>
      </c>
      <c r="R173" s="50"/>
      <c r="S173" s="51">
        <f t="shared" si="6"/>
        <v>-2.4240481012316848</v>
      </c>
      <c r="T173" s="51">
        <f t="shared" si="7"/>
        <v>-4.3730985356969789</v>
      </c>
    </row>
    <row r="174" spans="1:20" x14ac:dyDescent="0.2">
      <c r="A174" s="97" t="s">
        <v>81</v>
      </c>
      <c r="B174" s="46">
        <v>40257</v>
      </c>
      <c r="D174" s="47">
        <v>18.3</v>
      </c>
      <c r="E174" s="47">
        <v>11.8</v>
      </c>
      <c r="F174" s="47">
        <v>14.2</v>
      </c>
      <c r="G174" s="47">
        <v>11.6</v>
      </c>
      <c r="H174" s="52">
        <v>209</v>
      </c>
      <c r="I174" s="47">
        <v>5.9</v>
      </c>
      <c r="J174" s="47">
        <v>1.7</v>
      </c>
      <c r="K174" s="47">
        <v>13.3</v>
      </c>
      <c r="N174">
        <v>13</v>
      </c>
      <c r="O174">
        <v>0</v>
      </c>
      <c r="P174">
        <v>-100</v>
      </c>
      <c r="R174" s="50"/>
      <c r="S174" s="51">
        <f t="shared" si="6"/>
        <v>-2.8603767594533882</v>
      </c>
      <c r="T174" s="51">
        <f t="shared" si="7"/>
        <v>-5.1602562721224361</v>
      </c>
    </row>
    <row r="175" spans="1:20" x14ac:dyDescent="0.2">
      <c r="A175" s="97" t="s">
        <v>82</v>
      </c>
      <c r="B175" s="46">
        <v>40258</v>
      </c>
      <c r="D175" s="47">
        <v>12.5</v>
      </c>
      <c r="E175" s="47">
        <v>3.7</v>
      </c>
      <c r="F175" s="47">
        <v>9</v>
      </c>
      <c r="G175" s="47">
        <v>1.5</v>
      </c>
      <c r="H175" s="52">
        <v>293</v>
      </c>
      <c r="I175" s="47">
        <v>3.1</v>
      </c>
      <c r="J175" s="47">
        <v>1.1000000000000001</v>
      </c>
      <c r="K175" s="47">
        <v>11.2</v>
      </c>
      <c r="N175">
        <v>13</v>
      </c>
      <c r="O175">
        <v>0</v>
      </c>
      <c r="P175">
        <v>-100</v>
      </c>
      <c r="R175" s="50"/>
      <c r="S175" s="51">
        <f t="shared" si="6"/>
        <v>-2.8535650457025654</v>
      </c>
      <c r="T175" s="51">
        <f t="shared" si="7"/>
        <v>1.2112664983167478</v>
      </c>
    </row>
    <row r="176" spans="1:20" x14ac:dyDescent="0.2">
      <c r="A176" s="97" t="s">
        <v>83</v>
      </c>
      <c r="B176" s="46">
        <v>40259</v>
      </c>
      <c r="D176" s="47">
        <v>13.5</v>
      </c>
      <c r="E176" s="47">
        <v>5.0999999999999996</v>
      </c>
      <c r="F176" s="47">
        <v>9.4</v>
      </c>
      <c r="G176" s="47">
        <v>4.7</v>
      </c>
      <c r="H176" s="52">
        <v>206</v>
      </c>
      <c r="I176" s="47">
        <v>2.8</v>
      </c>
      <c r="J176" s="47">
        <v>6.1</v>
      </c>
      <c r="K176" s="47">
        <v>0</v>
      </c>
      <c r="N176">
        <v>13</v>
      </c>
      <c r="O176">
        <v>0</v>
      </c>
      <c r="P176">
        <v>-100</v>
      </c>
      <c r="R176" s="50"/>
      <c r="S176" s="51">
        <f t="shared" si="6"/>
        <v>-1.2274392110094157</v>
      </c>
      <c r="T176" s="51">
        <f t="shared" si="7"/>
        <v>-2.5166233296376679</v>
      </c>
    </row>
    <row r="177" spans="1:20" x14ac:dyDescent="0.2">
      <c r="A177" s="97" t="s">
        <v>84</v>
      </c>
      <c r="B177" s="46">
        <v>40260</v>
      </c>
      <c r="D177" s="47">
        <v>14.2</v>
      </c>
      <c r="E177" s="47">
        <v>7.7</v>
      </c>
      <c r="F177" s="47">
        <v>10.8</v>
      </c>
      <c r="G177" s="47">
        <v>6</v>
      </c>
      <c r="H177" s="52">
        <v>181</v>
      </c>
      <c r="I177" s="47">
        <v>2.2999999999999998</v>
      </c>
      <c r="J177" s="47">
        <v>5.7</v>
      </c>
      <c r="K177" s="47">
        <v>0</v>
      </c>
      <c r="N177">
        <v>13</v>
      </c>
      <c r="O177">
        <v>0</v>
      </c>
      <c r="P177">
        <v>-100</v>
      </c>
      <c r="R177" s="50"/>
      <c r="S177" s="51">
        <f t="shared" si="6"/>
        <v>-4.0140534805751339E-2</v>
      </c>
      <c r="T177" s="51">
        <f t="shared" si="7"/>
        <v>-2.2996496988596999</v>
      </c>
    </row>
    <row r="178" spans="1:20" x14ac:dyDescent="0.2">
      <c r="A178" s="97" t="s">
        <v>85</v>
      </c>
      <c r="B178" s="46">
        <v>40261</v>
      </c>
      <c r="D178" s="47">
        <v>20.399999999999999</v>
      </c>
      <c r="E178" s="47">
        <v>7.8</v>
      </c>
      <c r="F178" s="47">
        <v>13.6</v>
      </c>
      <c r="G178" s="47">
        <v>6.3</v>
      </c>
      <c r="H178" s="52">
        <v>150</v>
      </c>
      <c r="I178" s="47">
        <v>3</v>
      </c>
      <c r="J178" s="47">
        <v>6.4</v>
      </c>
      <c r="K178" s="47">
        <v>0</v>
      </c>
      <c r="N178">
        <v>13</v>
      </c>
      <c r="O178">
        <v>0</v>
      </c>
      <c r="P178">
        <v>-100</v>
      </c>
      <c r="R178" s="50"/>
      <c r="S178" s="51">
        <f t="shared" si="6"/>
        <v>1.4999999999999998</v>
      </c>
      <c r="T178" s="51">
        <f t="shared" si="7"/>
        <v>-2.598076211353316</v>
      </c>
    </row>
    <row r="179" spans="1:20" x14ac:dyDescent="0.2">
      <c r="A179" s="97" t="s">
        <v>86</v>
      </c>
      <c r="B179" s="46">
        <v>40262</v>
      </c>
      <c r="D179" s="47">
        <v>21.1</v>
      </c>
      <c r="E179" s="47">
        <v>10.4</v>
      </c>
      <c r="F179" s="47">
        <v>14.8</v>
      </c>
      <c r="G179" s="47">
        <v>8.6999999999999993</v>
      </c>
      <c r="H179" s="52">
        <v>176</v>
      </c>
      <c r="I179" s="47">
        <v>4.3</v>
      </c>
      <c r="J179" s="47">
        <v>6.7</v>
      </c>
      <c r="K179" s="47">
        <v>5</v>
      </c>
      <c r="N179">
        <v>13</v>
      </c>
      <c r="O179">
        <v>0</v>
      </c>
      <c r="P179">
        <v>-100</v>
      </c>
      <c r="R179" s="50"/>
      <c r="S179" s="51">
        <f t="shared" si="6"/>
        <v>0.29995283709973974</v>
      </c>
      <c r="T179" s="51">
        <f t="shared" si="7"/>
        <v>-4.289525416117244</v>
      </c>
    </row>
    <row r="180" spans="1:20" x14ac:dyDescent="0.2">
      <c r="A180" s="97" t="s">
        <v>80</v>
      </c>
      <c r="B180" s="46">
        <v>40263</v>
      </c>
      <c r="D180" s="47">
        <v>12.5</v>
      </c>
      <c r="E180" s="47">
        <v>8</v>
      </c>
      <c r="F180" s="47">
        <v>10.7</v>
      </c>
      <c r="G180" s="47">
        <v>7.4</v>
      </c>
      <c r="H180" s="52">
        <v>205</v>
      </c>
      <c r="I180" s="47">
        <v>4</v>
      </c>
      <c r="J180" s="47">
        <v>1.4</v>
      </c>
      <c r="K180" s="47">
        <v>0</v>
      </c>
      <c r="N180">
        <v>13</v>
      </c>
      <c r="O180">
        <v>0</v>
      </c>
      <c r="P180">
        <v>-100</v>
      </c>
      <c r="R180" s="50"/>
      <c r="S180" s="51">
        <f t="shared" si="6"/>
        <v>-1.6904730469627971</v>
      </c>
      <c r="T180" s="51">
        <f t="shared" si="7"/>
        <v>-3.6252311481466002</v>
      </c>
    </row>
    <row r="181" spans="1:20" x14ac:dyDescent="0.2">
      <c r="A181" s="97" t="s">
        <v>81</v>
      </c>
      <c r="B181" s="46">
        <v>40264</v>
      </c>
      <c r="D181" s="47">
        <v>14.5</v>
      </c>
      <c r="E181" s="47">
        <v>7.2</v>
      </c>
      <c r="F181" s="47">
        <v>10.1</v>
      </c>
      <c r="G181" s="47">
        <v>6.6</v>
      </c>
      <c r="H181" s="52">
        <v>228</v>
      </c>
      <c r="I181" s="47">
        <v>4.4000000000000004</v>
      </c>
      <c r="J181" s="47">
        <v>7.3</v>
      </c>
      <c r="K181" s="47">
        <v>0.3</v>
      </c>
      <c r="N181">
        <v>13</v>
      </c>
      <c r="O181">
        <v>0</v>
      </c>
      <c r="P181">
        <v>-100</v>
      </c>
      <c r="R181" s="50"/>
      <c r="S181" s="51">
        <f t="shared" si="6"/>
        <v>-3.2698372321005338</v>
      </c>
      <c r="T181" s="51">
        <f t="shared" si="7"/>
        <v>-2.9441746679789773</v>
      </c>
    </row>
    <row r="182" spans="1:20" x14ac:dyDescent="0.2">
      <c r="A182" s="97" t="s">
        <v>82</v>
      </c>
      <c r="B182" s="46">
        <v>40265</v>
      </c>
      <c r="D182" s="47">
        <v>12.9</v>
      </c>
      <c r="E182" s="47">
        <v>7.4</v>
      </c>
      <c r="F182" s="47">
        <v>9.1</v>
      </c>
      <c r="G182" s="47">
        <v>6.2</v>
      </c>
      <c r="H182" s="52">
        <v>236</v>
      </c>
      <c r="I182" s="47">
        <v>4.4000000000000004</v>
      </c>
      <c r="J182" s="47">
        <v>5.0999999999999996</v>
      </c>
      <c r="K182" s="47">
        <v>4.4000000000000004</v>
      </c>
      <c r="N182">
        <v>13</v>
      </c>
      <c r="O182">
        <v>0</v>
      </c>
      <c r="P182">
        <v>-100</v>
      </c>
      <c r="R182" s="50"/>
      <c r="S182" s="51">
        <f t="shared" si="6"/>
        <v>-3.6477653192421826</v>
      </c>
      <c r="T182" s="51">
        <f t="shared" si="7"/>
        <v>-2.460448775271288</v>
      </c>
    </row>
    <row r="183" spans="1:20" x14ac:dyDescent="0.2">
      <c r="A183" s="97" t="s">
        <v>83</v>
      </c>
      <c r="B183" s="46">
        <v>40266</v>
      </c>
      <c r="D183" s="47">
        <v>14</v>
      </c>
      <c r="E183" s="47">
        <v>7.5</v>
      </c>
      <c r="F183" s="47">
        <v>10.5</v>
      </c>
      <c r="G183" s="47">
        <v>7.4</v>
      </c>
      <c r="H183" s="52">
        <v>146</v>
      </c>
      <c r="I183" s="47">
        <v>2.2999999999999998</v>
      </c>
      <c r="J183" s="47">
        <v>2.6</v>
      </c>
      <c r="K183" s="47">
        <v>6.4</v>
      </c>
      <c r="N183">
        <v>13</v>
      </c>
      <c r="O183">
        <v>0</v>
      </c>
      <c r="P183">
        <v>-100</v>
      </c>
      <c r="R183" s="50"/>
      <c r="S183" s="51">
        <f t="shared" si="6"/>
        <v>1.2861436779827178</v>
      </c>
      <c r="T183" s="51">
        <f t="shared" si="7"/>
        <v>-1.9067864168765956</v>
      </c>
    </row>
    <row r="184" spans="1:20" x14ac:dyDescent="0.2">
      <c r="A184" s="97" t="s">
        <v>84</v>
      </c>
      <c r="B184" s="46">
        <v>40267</v>
      </c>
      <c r="D184" s="47">
        <v>14.4</v>
      </c>
      <c r="E184" s="47">
        <v>4.7</v>
      </c>
      <c r="F184" s="47">
        <v>10.1</v>
      </c>
      <c r="G184" s="47">
        <v>4</v>
      </c>
      <c r="H184" s="52">
        <v>186</v>
      </c>
      <c r="I184" s="47">
        <v>5</v>
      </c>
      <c r="J184" s="47">
        <v>3.4</v>
      </c>
      <c r="K184" s="47">
        <v>3</v>
      </c>
      <c r="N184">
        <v>13</v>
      </c>
      <c r="O184">
        <v>0</v>
      </c>
      <c r="P184">
        <v>-100</v>
      </c>
      <c r="R184" s="50"/>
      <c r="S184" s="51">
        <f t="shared" si="6"/>
        <v>-0.5226423163382653</v>
      </c>
      <c r="T184" s="51">
        <f t="shared" si="7"/>
        <v>-4.9726094768413667</v>
      </c>
    </row>
    <row r="185" spans="1:20" x14ac:dyDescent="0.2">
      <c r="A185" s="97" t="s">
        <v>85</v>
      </c>
      <c r="B185" s="46">
        <v>40268</v>
      </c>
      <c r="D185" s="78">
        <v>11.3</v>
      </c>
      <c r="E185" s="78">
        <v>3.5</v>
      </c>
      <c r="F185" s="78">
        <v>6.4</v>
      </c>
      <c r="G185" s="78">
        <v>3.4</v>
      </c>
      <c r="H185" s="79">
        <v>207</v>
      </c>
      <c r="I185" s="78">
        <v>8</v>
      </c>
      <c r="J185" s="78">
        <v>5.5</v>
      </c>
      <c r="K185" s="78">
        <v>3.8</v>
      </c>
      <c r="L185" s="80"/>
      <c r="M185" s="80"/>
      <c r="N185" s="80">
        <v>13</v>
      </c>
      <c r="O185" s="80">
        <v>0</v>
      </c>
      <c r="P185" s="80">
        <v>100</v>
      </c>
      <c r="R185" s="50"/>
      <c r="S185" s="51">
        <f t="shared" si="6"/>
        <v>-3.63192399791637</v>
      </c>
      <c r="T185" s="51">
        <f t="shared" si="7"/>
        <v>-7.128052193506945</v>
      </c>
    </row>
    <row r="186" spans="1:20" x14ac:dyDescent="0.2">
      <c r="A186" s="61" t="s">
        <v>86</v>
      </c>
      <c r="B186" s="60">
        <v>40269</v>
      </c>
      <c r="C186" s="63" t="str">
        <f>IF(ISNA(HLOOKUP(B186,data!$C$6:$BB$6,1,FALSE)),"",HLOOKUP(B186,data!$C$6:$BB$44,39,FALSE))</f>
        <v/>
      </c>
      <c r="D186" s="62">
        <v>9.9</v>
      </c>
      <c r="E186" s="62">
        <v>2.4</v>
      </c>
      <c r="F186" s="62">
        <v>5</v>
      </c>
      <c r="G186" s="62">
        <v>0.3</v>
      </c>
      <c r="H186" s="54">
        <v>230</v>
      </c>
      <c r="I186" s="53">
        <v>6.4</v>
      </c>
      <c r="J186" s="53">
        <v>6.2</v>
      </c>
      <c r="K186" s="53">
        <v>0.2</v>
      </c>
      <c r="L186" s="55" t="str">
        <f>IF(D186&gt;18,IF(I186&lt;5,IF(J186&gt;8,1,IF(J186&gt;4,IF(K186&lt;5,1,""),"")),""),"")</f>
        <v/>
      </c>
      <c r="M186" s="55" t="str">
        <f t="shared" ref="M186:M249" si="8">IF(ISNUMBER(C186),IF(L186=1,1,""),"")</f>
        <v/>
      </c>
      <c r="N186" s="55">
        <v>13</v>
      </c>
      <c r="O186" s="55">
        <v>0</v>
      </c>
      <c r="P186" s="55">
        <v>100</v>
      </c>
      <c r="R186" s="50"/>
      <c r="S186" s="51">
        <f t="shared" si="6"/>
        <v>-4.9026844359614588</v>
      </c>
      <c r="T186" s="51">
        <f t="shared" si="7"/>
        <v>-4.113840701993853</v>
      </c>
    </row>
    <row r="187" spans="1:20" x14ac:dyDescent="0.2">
      <c r="A187" s="61" t="s">
        <v>80</v>
      </c>
      <c r="B187" s="60">
        <v>40270</v>
      </c>
      <c r="C187" s="63" t="str">
        <f>IF(ISNA(HLOOKUP(B187,data!$C$6:$BB$6,1,FALSE)),"",HLOOKUP(B187,data!$C$6:$BB$44,39,FALSE))</f>
        <v/>
      </c>
      <c r="D187" s="62">
        <v>13.3</v>
      </c>
      <c r="E187" s="62">
        <v>1.8</v>
      </c>
      <c r="F187" s="62">
        <v>7.6</v>
      </c>
      <c r="G187" s="62">
        <v>0.1</v>
      </c>
      <c r="H187" s="54">
        <v>168</v>
      </c>
      <c r="I187" s="53">
        <v>5.3</v>
      </c>
      <c r="J187" s="53">
        <v>7.5</v>
      </c>
      <c r="K187" s="53">
        <v>2.1</v>
      </c>
      <c r="L187" s="55" t="str">
        <f t="shared" ref="L187:L250" si="9">IF(D187&gt;18,IF(I187&lt;5,IF(J187&gt;8,1,IF(J187&gt;4,IF(K187&lt;5,1,""),"")),""),"")</f>
        <v/>
      </c>
      <c r="M187" s="55" t="str">
        <f t="shared" si="8"/>
        <v/>
      </c>
      <c r="N187" s="55">
        <v>13</v>
      </c>
      <c r="O187" s="55">
        <v>0</v>
      </c>
      <c r="P187" s="55">
        <v>100</v>
      </c>
      <c r="R187" s="50"/>
      <c r="S187" s="51">
        <f t="shared" si="6"/>
        <v>1.1019319613341243</v>
      </c>
      <c r="T187" s="51">
        <f t="shared" si="7"/>
        <v>-5.1841822838891698</v>
      </c>
    </row>
    <row r="188" spans="1:20" x14ac:dyDescent="0.2">
      <c r="A188" s="61" t="s">
        <v>81</v>
      </c>
      <c r="B188" s="60">
        <v>40271</v>
      </c>
      <c r="C188" s="63" t="str">
        <f>IF(ISNA(HLOOKUP(B188,data!$C$6:$BB$6,1,FALSE)),"",HLOOKUP(B188,data!$C$6:$BB$44,39,FALSE))</f>
        <v/>
      </c>
      <c r="D188" s="62">
        <v>12</v>
      </c>
      <c r="E188" s="62">
        <v>5.0999999999999996</v>
      </c>
      <c r="F188" s="62">
        <v>8</v>
      </c>
      <c r="G188" s="62">
        <v>4.0999999999999996</v>
      </c>
      <c r="H188" s="54">
        <v>171</v>
      </c>
      <c r="I188" s="53">
        <v>4.3</v>
      </c>
      <c r="J188" s="53">
        <v>3.7</v>
      </c>
      <c r="K188" s="53">
        <v>3.5</v>
      </c>
      <c r="L188" s="55" t="str">
        <f t="shared" si="9"/>
        <v/>
      </c>
      <c r="M188" s="55" t="str">
        <f t="shared" si="8"/>
        <v/>
      </c>
      <c r="N188" s="55">
        <v>13</v>
      </c>
      <c r="O188" s="55">
        <v>0</v>
      </c>
      <c r="P188" s="55">
        <v>100</v>
      </c>
      <c r="R188" s="50"/>
      <c r="S188" s="51">
        <f t="shared" si="6"/>
        <v>0.67266819967299318</v>
      </c>
      <c r="T188" s="51">
        <f t="shared" si="7"/>
        <v>-4.247059864559092</v>
      </c>
    </row>
    <row r="189" spans="1:20" x14ac:dyDescent="0.2">
      <c r="A189" s="61" t="s">
        <v>82</v>
      </c>
      <c r="B189" s="60">
        <v>40272</v>
      </c>
      <c r="C189" s="63" t="str">
        <f>IF(ISNA(HLOOKUP(B189,data!$C$6:$BB$6,1,FALSE)),"",HLOOKUP(B189,data!$C$6:$BB$44,39,FALSE))</f>
        <v/>
      </c>
      <c r="D189" s="62">
        <v>9.9</v>
      </c>
      <c r="E189" s="62">
        <v>5.4</v>
      </c>
      <c r="F189" s="62">
        <v>7.7</v>
      </c>
      <c r="G189" s="62">
        <v>4.5</v>
      </c>
      <c r="H189" s="54">
        <v>236</v>
      </c>
      <c r="I189" s="53">
        <v>4.5999999999999996</v>
      </c>
      <c r="J189" s="53">
        <v>1.6</v>
      </c>
      <c r="K189" s="53">
        <v>4.8</v>
      </c>
      <c r="L189" s="55" t="str">
        <f t="shared" si="9"/>
        <v/>
      </c>
      <c r="M189" s="55" t="str">
        <f t="shared" si="8"/>
        <v/>
      </c>
      <c r="N189" s="55">
        <v>13</v>
      </c>
      <c r="O189" s="55">
        <v>0</v>
      </c>
      <c r="P189" s="55">
        <v>100</v>
      </c>
      <c r="R189" s="50"/>
      <c r="S189" s="51">
        <f t="shared" si="6"/>
        <v>-3.8135728337531902</v>
      </c>
      <c r="T189" s="51">
        <f t="shared" si="7"/>
        <v>-2.5722873559654369</v>
      </c>
    </row>
    <row r="190" spans="1:20" x14ac:dyDescent="0.2">
      <c r="A190" s="61" t="s">
        <v>83</v>
      </c>
      <c r="B190" s="60">
        <v>40273</v>
      </c>
      <c r="C190" s="63" t="str">
        <f>IF(ISNA(HLOOKUP(B190,data!$C$6:$BB$6,1,FALSE)),"",HLOOKUP(B190,data!$C$6:$BB$44,39,FALSE))</f>
        <v/>
      </c>
      <c r="D190" s="62">
        <v>11.9</v>
      </c>
      <c r="E190" s="62">
        <v>1.6</v>
      </c>
      <c r="F190" s="62">
        <v>7.6</v>
      </c>
      <c r="G190" s="62">
        <v>0.7</v>
      </c>
      <c r="H190" s="54">
        <v>212</v>
      </c>
      <c r="I190" s="53">
        <v>4.2</v>
      </c>
      <c r="J190" s="53">
        <v>7.6</v>
      </c>
      <c r="K190" s="53">
        <v>0</v>
      </c>
      <c r="L190" s="55" t="str">
        <f t="shared" si="9"/>
        <v/>
      </c>
      <c r="M190" s="55" t="str">
        <f t="shared" si="8"/>
        <v/>
      </c>
      <c r="N190" s="55">
        <v>13</v>
      </c>
      <c r="O190" s="55">
        <v>0</v>
      </c>
      <c r="P190" s="55">
        <v>100</v>
      </c>
      <c r="R190" s="50"/>
      <c r="S190" s="51">
        <f t="shared" si="6"/>
        <v>-2.2256609097794602</v>
      </c>
      <c r="T190" s="51">
        <f t="shared" si="7"/>
        <v>-3.5618020038569895</v>
      </c>
    </row>
    <row r="191" spans="1:20" x14ac:dyDescent="0.2">
      <c r="A191" s="61" t="s">
        <v>84</v>
      </c>
      <c r="B191" s="60">
        <v>40274</v>
      </c>
      <c r="C191" s="63" t="str">
        <f>IF(ISNA(HLOOKUP(B191,data!$C$6:$BB$6,1,FALSE)),"",HLOOKUP(B191,data!$C$6:$BB$44,39,FALSE))</f>
        <v/>
      </c>
      <c r="D191" s="62">
        <v>17.600000000000001</v>
      </c>
      <c r="E191" s="62">
        <v>4.5</v>
      </c>
      <c r="F191" s="62">
        <v>11.7</v>
      </c>
      <c r="G191" s="62">
        <v>3.3</v>
      </c>
      <c r="H191" s="54">
        <v>144</v>
      </c>
      <c r="I191" s="53">
        <v>3.7</v>
      </c>
      <c r="J191" s="53">
        <v>11.8</v>
      </c>
      <c r="K191" s="53">
        <v>0</v>
      </c>
      <c r="L191" s="55" t="str">
        <f t="shared" si="9"/>
        <v/>
      </c>
      <c r="M191" s="55" t="str">
        <f t="shared" si="8"/>
        <v/>
      </c>
      <c r="N191" s="55">
        <v>13</v>
      </c>
      <c r="O191" s="55">
        <v>0</v>
      </c>
      <c r="P191" s="55">
        <v>100</v>
      </c>
      <c r="R191" s="50"/>
      <c r="S191" s="51">
        <f t="shared" si="6"/>
        <v>2.1748054334821512</v>
      </c>
      <c r="T191" s="51">
        <f t="shared" si="7"/>
        <v>-2.9933628791873055</v>
      </c>
    </row>
    <row r="192" spans="1:20" x14ac:dyDescent="0.2">
      <c r="A192" s="61" t="s">
        <v>85</v>
      </c>
      <c r="B192" s="60">
        <v>40275</v>
      </c>
      <c r="C192" s="63" t="str">
        <f>IF(ISNA(HLOOKUP(B192,data!$C$6:$BB$6,1,FALSE)),"",HLOOKUP(B192,data!$C$6:$BB$44,39,FALSE))</f>
        <v/>
      </c>
      <c r="D192" s="62">
        <v>19.3</v>
      </c>
      <c r="E192" s="62">
        <v>7</v>
      </c>
      <c r="F192" s="62">
        <v>13.7</v>
      </c>
      <c r="G192" s="62">
        <v>5.5</v>
      </c>
      <c r="H192" s="54">
        <v>163</v>
      </c>
      <c r="I192" s="53">
        <v>2.5</v>
      </c>
      <c r="J192" s="53">
        <v>5.6</v>
      </c>
      <c r="K192" s="53">
        <v>0.2</v>
      </c>
      <c r="L192" s="55">
        <f t="shared" si="9"/>
        <v>1</v>
      </c>
      <c r="M192" s="55" t="str">
        <f>IF(ISNUMBER(C192),IF(L192=1,1,""),"")</f>
        <v/>
      </c>
      <c r="N192" s="55">
        <v>13</v>
      </c>
      <c r="O192" s="55">
        <v>0</v>
      </c>
      <c r="P192" s="55">
        <v>100</v>
      </c>
      <c r="R192" s="50"/>
      <c r="S192" s="51">
        <f t="shared" si="6"/>
        <v>0.73092926180684259</v>
      </c>
      <c r="T192" s="51">
        <f t="shared" si="7"/>
        <v>-2.3907618899075884</v>
      </c>
    </row>
    <row r="193" spans="1:20" x14ac:dyDescent="0.2">
      <c r="A193" s="61" t="s">
        <v>86</v>
      </c>
      <c r="B193" s="60">
        <v>40276</v>
      </c>
      <c r="C193" s="63" t="str">
        <f>IF(ISNA(HLOOKUP(B193,data!$C$6:$BB$6,1,FALSE)),"",HLOOKUP(B193,data!$C$6:$BB$44,39,FALSE))</f>
        <v/>
      </c>
      <c r="D193" s="62">
        <v>13.2</v>
      </c>
      <c r="E193" s="62">
        <v>2.9</v>
      </c>
      <c r="F193" s="62">
        <v>9.3000000000000007</v>
      </c>
      <c r="G193" s="62">
        <v>0.2</v>
      </c>
      <c r="H193" s="54">
        <v>333</v>
      </c>
      <c r="I193" s="53">
        <v>3</v>
      </c>
      <c r="J193" s="53">
        <v>3.3</v>
      </c>
      <c r="K193" s="53">
        <v>2.6</v>
      </c>
      <c r="L193" s="55" t="str">
        <f t="shared" si="9"/>
        <v/>
      </c>
      <c r="M193" s="55" t="str">
        <f t="shared" si="8"/>
        <v/>
      </c>
      <c r="N193" s="55">
        <v>13</v>
      </c>
      <c r="O193" s="55">
        <v>0</v>
      </c>
      <c r="P193" s="55">
        <v>100</v>
      </c>
      <c r="R193" s="50"/>
      <c r="S193" s="51">
        <f t="shared" si="6"/>
        <v>-1.3619714992186409</v>
      </c>
      <c r="T193" s="51">
        <f t="shared" si="7"/>
        <v>2.6730195725651034</v>
      </c>
    </row>
    <row r="194" spans="1:20" x14ac:dyDescent="0.2">
      <c r="A194" s="61" t="s">
        <v>80</v>
      </c>
      <c r="B194" s="60">
        <v>40277</v>
      </c>
      <c r="C194" s="63" t="str">
        <f>IF(ISNA(HLOOKUP(B194,data!$C$6:$BB$6,1,FALSE)),"",HLOOKUP(B194,data!$C$6:$BB$44,39,FALSE))</f>
        <v/>
      </c>
      <c r="D194" s="62">
        <v>16.5</v>
      </c>
      <c r="E194" s="62">
        <v>0.6</v>
      </c>
      <c r="F194" s="62">
        <v>9</v>
      </c>
      <c r="G194" s="62">
        <v>-1.1000000000000001</v>
      </c>
      <c r="H194" s="54">
        <v>315</v>
      </c>
      <c r="I194" s="53">
        <v>2.8</v>
      </c>
      <c r="J194" s="53">
        <v>9.1</v>
      </c>
      <c r="K194" s="53">
        <v>0</v>
      </c>
      <c r="L194" s="55" t="str">
        <f t="shared" si="9"/>
        <v/>
      </c>
      <c r="M194" s="55" t="str">
        <f t="shared" si="8"/>
        <v/>
      </c>
      <c r="N194" s="55">
        <v>13</v>
      </c>
      <c r="O194" s="55">
        <v>0</v>
      </c>
      <c r="P194" s="55">
        <v>100</v>
      </c>
      <c r="R194" s="50"/>
      <c r="S194" s="51">
        <f t="shared" si="6"/>
        <v>-1.9798989873223334</v>
      </c>
      <c r="T194" s="51">
        <f t="shared" si="7"/>
        <v>1.9798989873223325</v>
      </c>
    </row>
    <row r="195" spans="1:20" x14ac:dyDescent="0.2">
      <c r="A195" s="61" t="s">
        <v>81</v>
      </c>
      <c r="B195" s="60">
        <v>40278</v>
      </c>
      <c r="C195" s="63" t="str">
        <f>IF(ISNA(HLOOKUP(B195,data!$C$6:$BB$6,1,FALSE)),"",HLOOKUP(B195,data!$C$6:$BB$44,39,FALSE))</f>
        <v/>
      </c>
      <c r="D195" s="62">
        <v>13.5</v>
      </c>
      <c r="E195" s="62">
        <v>2.5</v>
      </c>
      <c r="F195" s="62">
        <v>7.4</v>
      </c>
      <c r="G195" s="62">
        <v>-0.7</v>
      </c>
      <c r="H195" s="54">
        <v>359</v>
      </c>
      <c r="I195" s="53">
        <v>3.5</v>
      </c>
      <c r="J195" s="53">
        <v>7.1</v>
      </c>
      <c r="K195" s="53">
        <v>0</v>
      </c>
      <c r="L195" s="55" t="str">
        <f t="shared" si="9"/>
        <v/>
      </c>
      <c r="M195" s="55" t="str">
        <f t="shared" si="8"/>
        <v/>
      </c>
      <c r="N195" s="55">
        <v>13</v>
      </c>
      <c r="O195" s="55">
        <v>0</v>
      </c>
      <c r="P195" s="55">
        <v>100</v>
      </c>
      <c r="R195" s="50"/>
      <c r="S195" s="51">
        <f t="shared" si="6"/>
        <v>-6.1083422530495569E-2</v>
      </c>
      <c r="T195" s="51">
        <f t="shared" si="7"/>
        <v>3.4994669330473696</v>
      </c>
    </row>
    <row r="196" spans="1:20" x14ac:dyDescent="0.2">
      <c r="A196" s="61" t="s">
        <v>82</v>
      </c>
      <c r="B196" s="60">
        <v>40279</v>
      </c>
      <c r="C196" s="63" t="str">
        <f>IF(ISNA(HLOOKUP(B196,data!$C$6:$BB$6,1,FALSE)),"",HLOOKUP(B196,data!$C$6:$BB$44,39,FALSE))</f>
        <v/>
      </c>
      <c r="D196" s="62">
        <v>11.1</v>
      </c>
      <c r="E196" s="62">
        <v>0.6</v>
      </c>
      <c r="F196" s="62">
        <v>5.8</v>
      </c>
      <c r="G196" s="62">
        <v>-1.2</v>
      </c>
      <c r="H196" s="54">
        <v>34</v>
      </c>
      <c r="I196" s="53">
        <v>5</v>
      </c>
      <c r="J196" s="53">
        <v>5.5</v>
      </c>
      <c r="K196" s="53">
        <v>0</v>
      </c>
      <c r="L196" s="55" t="str">
        <f t="shared" si="9"/>
        <v/>
      </c>
      <c r="M196" s="55" t="str">
        <f t="shared" si="8"/>
        <v/>
      </c>
      <c r="N196" s="55">
        <v>13</v>
      </c>
      <c r="O196" s="55">
        <v>0</v>
      </c>
      <c r="P196" s="55">
        <v>100</v>
      </c>
      <c r="S196" s="51">
        <f t="shared" si="6"/>
        <v>2.7959645173537346</v>
      </c>
      <c r="T196" s="51">
        <f t="shared" si="7"/>
        <v>4.1451878627752077</v>
      </c>
    </row>
    <row r="197" spans="1:20" x14ac:dyDescent="0.2">
      <c r="A197" s="61" t="s">
        <v>83</v>
      </c>
      <c r="B197" s="60">
        <v>40280</v>
      </c>
      <c r="C197" s="63" t="str">
        <f>IF(ISNA(HLOOKUP(B197,data!$C$6:$BB$6,1,FALSE)),"",HLOOKUP(B197,data!$C$6:$BB$44,39,FALSE))</f>
        <v/>
      </c>
      <c r="D197" s="62">
        <v>15.2</v>
      </c>
      <c r="E197" s="62">
        <v>2.4</v>
      </c>
      <c r="F197" s="62">
        <v>8.8000000000000007</v>
      </c>
      <c r="G197" s="62">
        <v>1.6</v>
      </c>
      <c r="H197" s="54">
        <v>37</v>
      </c>
      <c r="I197" s="53">
        <v>5.7</v>
      </c>
      <c r="J197" s="53">
        <v>8.6</v>
      </c>
      <c r="K197" s="53">
        <v>0</v>
      </c>
      <c r="L197" s="55" t="str">
        <f t="shared" si="9"/>
        <v/>
      </c>
      <c r="M197" s="55" t="str">
        <f t="shared" si="8"/>
        <v/>
      </c>
      <c r="N197" s="55">
        <v>13</v>
      </c>
      <c r="O197" s="55">
        <v>0</v>
      </c>
      <c r="P197" s="55">
        <v>100</v>
      </c>
      <c r="S197" s="51">
        <f t="shared" si="6"/>
        <v>3.4303456319666754</v>
      </c>
      <c r="T197" s="51">
        <f t="shared" si="7"/>
        <v>4.5522224072695696</v>
      </c>
    </row>
    <row r="198" spans="1:20" x14ac:dyDescent="0.2">
      <c r="A198" s="61" t="s">
        <v>84</v>
      </c>
      <c r="B198" s="60">
        <v>40281</v>
      </c>
      <c r="C198" s="63" t="str">
        <f>IF(ISNA(HLOOKUP(B198,data!$C$6:$BB$6,1,FALSE)),"",HLOOKUP(B198,data!$C$6:$BB$44,39,FALSE))</f>
        <v/>
      </c>
      <c r="D198" s="62">
        <v>17.100000000000001</v>
      </c>
      <c r="E198" s="62">
        <v>3.9</v>
      </c>
      <c r="F198" s="62">
        <v>10.1</v>
      </c>
      <c r="G198" s="62">
        <v>2.7</v>
      </c>
      <c r="H198" s="54">
        <v>20</v>
      </c>
      <c r="I198" s="53">
        <v>6</v>
      </c>
      <c r="J198" s="53">
        <v>9.9</v>
      </c>
      <c r="K198" s="53">
        <v>0</v>
      </c>
      <c r="L198" s="55" t="str">
        <f t="shared" si="9"/>
        <v/>
      </c>
      <c r="M198" s="55" t="str">
        <f t="shared" si="8"/>
        <v/>
      </c>
      <c r="N198" s="55">
        <v>13</v>
      </c>
      <c r="O198" s="55">
        <v>0</v>
      </c>
      <c r="P198" s="55">
        <v>100</v>
      </c>
      <c r="S198" s="51">
        <f t="shared" si="6"/>
        <v>2.0521208599540124</v>
      </c>
      <c r="T198" s="51">
        <f t="shared" si="7"/>
        <v>5.6381557247154506</v>
      </c>
    </row>
    <row r="199" spans="1:20" x14ac:dyDescent="0.2">
      <c r="A199" s="61" t="s">
        <v>85</v>
      </c>
      <c r="B199" s="107">
        <v>40282</v>
      </c>
      <c r="C199" s="108">
        <f>IF(ISNA(HLOOKUP(B199,data!$C$6:$BB$6,1,FALSE)),"",HLOOKUP(B199,data!$C$6:$BB$44,39,FALSE))</f>
        <v>17</v>
      </c>
      <c r="D199" s="62">
        <v>15.6</v>
      </c>
      <c r="E199" s="62">
        <v>2.7</v>
      </c>
      <c r="F199" s="62">
        <v>8.6</v>
      </c>
      <c r="G199" s="62">
        <v>0.9</v>
      </c>
      <c r="H199" s="54">
        <v>31</v>
      </c>
      <c r="I199" s="53">
        <v>3.9</v>
      </c>
      <c r="J199" s="53">
        <v>7.5</v>
      </c>
      <c r="K199" s="53">
        <v>0</v>
      </c>
      <c r="L199" s="55" t="str">
        <f t="shared" si="9"/>
        <v/>
      </c>
      <c r="M199" s="55" t="str">
        <f t="shared" si="8"/>
        <v/>
      </c>
      <c r="N199" s="55">
        <v>13</v>
      </c>
      <c r="O199" s="55">
        <v>0</v>
      </c>
      <c r="P199" s="55">
        <v>100</v>
      </c>
      <c r="S199" s="51">
        <f t="shared" si="6"/>
        <v>2.0086484921492112</v>
      </c>
      <c r="T199" s="51">
        <f t="shared" si="7"/>
        <v>3.3429524727382378</v>
      </c>
    </row>
    <row r="200" spans="1:20" x14ac:dyDescent="0.2">
      <c r="A200" s="61" t="s">
        <v>86</v>
      </c>
      <c r="B200" s="60">
        <v>40283</v>
      </c>
      <c r="C200" s="63" t="str">
        <f>IF(ISNA(HLOOKUP(B200,data!$C$6:$BB$6,1,FALSE)),"",HLOOKUP(B200,data!$C$6:$BB$44,39,FALSE))</f>
        <v/>
      </c>
      <c r="D200" s="62">
        <v>16.3</v>
      </c>
      <c r="E200" s="62">
        <v>2.5</v>
      </c>
      <c r="F200" s="62">
        <v>9.5</v>
      </c>
      <c r="G200" s="62">
        <v>-0.5</v>
      </c>
      <c r="H200" s="54">
        <v>20</v>
      </c>
      <c r="I200" s="53">
        <v>4.7</v>
      </c>
      <c r="J200" s="53">
        <v>12.7</v>
      </c>
      <c r="K200" s="53">
        <v>0</v>
      </c>
      <c r="L200" s="55" t="str">
        <f t="shared" si="9"/>
        <v/>
      </c>
      <c r="M200" s="55" t="str">
        <f t="shared" si="8"/>
        <v/>
      </c>
      <c r="N200" s="55">
        <v>13</v>
      </c>
      <c r="O200" s="55">
        <v>0</v>
      </c>
      <c r="P200" s="55">
        <v>100</v>
      </c>
      <c r="S200" s="51">
        <f t="shared" si="6"/>
        <v>1.607494673630643</v>
      </c>
      <c r="T200" s="51">
        <f t="shared" si="7"/>
        <v>4.4165553176937697</v>
      </c>
    </row>
    <row r="201" spans="1:20" x14ac:dyDescent="0.2">
      <c r="A201" s="61" t="s">
        <v>80</v>
      </c>
      <c r="B201" s="60">
        <v>40284</v>
      </c>
      <c r="C201" s="63" t="str">
        <f>IF(ISNA(HLOOKUP(B201,data!$C$6:$BB$6,1,FALSE)),"",HLOOKUP(B201,data!$C$6:$BB$44,39,FALSE))</f>
        <v/>
      </c>
      <c r="D201" s="62">
        <v>12.5</v>
      </c>
      <c r="E201" s="62">
        <v>1.5</v>
      </c>
      <c r="F201" s="62">
        <v>7.5</v>
      </c>
      <c r="G201" s="62">
        <v>-1.5</v>
      </c>
      <c r="H201" s="54">
        <v>14</v>
      </c>
      <c r="I201" s="53">
        <v>4</v>
      </c>
      <c r="J201" s="53">
        <v>4.4000000000000004</v>
      </c>
      <c r="K201" s="53">
        <v>0</v>
      </c>
      <c r="L201" s="55" t="str">
        <f t="shared" si="9"/>
        <v/>
      </c>
      <c r="M201" s="55" t="str">
        <f t="shared" si="8"/>
        <v/>
      </c>
      <c r="N201" s="55">
        <v>13</v>
      </c>
      <c r="O201" s="55">
        <v>0</v>
      </c>
      <c r="P201" s="55">
        <v>100</v>
      </c>
      <c r="S201" s="51">
        <f t="shared" si="6"/>
        <v>0.96768758239867092</v>
      </c>
      <c r="T201" s="51">
        <f t="shared" si="7"/>
        <v>3.8811829051039859</v>
      </c>
    </row>
    <row r="202" spans="1:20" x14ac:dyDescent="0.2">
      <c r="A202" s="61" t="s">
        <v>81</v>
      </c>
      <c r="B202" s="60">
        <v>40285</v>
      </c>
      <c r="C202" s="63" t="str">
        <f>IF(ISNA(HLOOKUP(B202,data!$C$6:$BB$6,1,FALSE)),"",HLOOKUP(B202,data!$C$6:$BB$44,39,FALSE))</f>
        <v/>
      </c>
      <c r="D202" s="62">
        <v>16.899999999999999</v>
      </c>
      <c r="E202" s="62">
        <v>-1.2</v>
      </c>
      <c r="F202" s="62">
        <v>8.4</v>
      </c>
      <c r="G202" s="62">
        <v>-4.5999999999999996</v>
      </c>
      <c r="H202" s="54">
        <v>17</v>
      </c>
      <c r="I202" s="53">
        <v>1.5</v>
      </c>
      <c r="J202" s="53">
        <v>13</v>
      </c>
      <c r="K202" s="53">
        <v>0</v>
      </c>
      <c r="L202" s="55" t="str">
        <f t="shared" si="9"/>
        <v/>
      </c>
      <c r="M202" s="55" t="str">
        <f t="shared" si="8"/>
        <v/>
      </c>
      <c r="N202" s="55">
        <v>13</v>
      </c>
      <c r="O202" s="55">
        <v>0</v>
      </c>
      <c r="P202" s="55">
        <v>100</v>
      </c>
      <c r="S202" s="51">
        <f t="shared" si="6"/>
        <v>0.43855755708410515</v>
      </c>
      <c r="T202" s="51">
        <f t="shared" si="7"/>
        <v>1.4344571339445531</v>
      </c>
    </row>
    <row r="203" spans="1:20" x14ac:dyDescent="0.2">
      <c r="A203" s="61" t="s">
        <v>82</v>
      </c>
      <c r="B203" s="107">
        <v>40286</v>
      </c>
      <c r="C203" s="108">
        <f>IF(ISNA(HLOOKUP(B203,data!$C$6:$BB$6,1,FALSE)),"",HLOOKUP(B203,data!$C$6:$BB$44,39,FALSE))</f>
        <v>21</v>
      </c>
      <c r="D203" s="62">
        <v>20.2</v>
      </c>
      <c r="E203" s="62">
        <v>0.7</v>
      </c>
      <c r="F203" s="62">
        <v>11.3</v>
      </c>
      <c r="G203" s="62">
        <v>-2.6</v>
      </c>
      <c r="H203" s="54">
        <v>332</v>
      </c>
      <c r="I203" s="53">
        <v>2.1</v>
      </c>
      <c r="J203" s="53">
        <v>13.2</v>
      </c>
      <c r="K203" s="53">
        <v>0</v>
      </c>
      <c r="L203" s="55">
        <f t="shared" si="9"/>
        <v>1</v>
      </c>
      <c r="M203" s="55">
        <f t="shared" si="8"/>
        <v>1</v>
      </c>
      <c r="N203" s="55">
        <v>13</v>
      </c>
      <c r="O203" s="55">
        <v>0</v>
      </c>
      <c r="P203" s="55">
        <v>100</v>
      </c>
      <c r="S203" s="51">
        <f t="shared" si="6"/>
        <v>-0.98589028185037075</v>
      </c>
      <c r="T203" s="51">
        <f t="shared" si="7"/>
        <v>1.8541899450037465</v>
      </c>
    </row>
    <row r="204" spans="1:20" x14ac:dyDescent="0.2">
      <c r="A204" s="61" t="s">
        <v>83</v>
      </c>
      <c r="B204" s="60">
        <v>40287</v>
      </c>
      <c r="C204" s="63" t="str">
        <f>IF(ISNA(HLOOKUP(B204,data!$C$6:$BB$6,1,FALSE)),"",HLOOKUP(B204,data!$C$6:$BB$44,39,FALSE))</f>
        <v/>
      </c>
      <c r="D204" s="62">
        <v>14.6</v>
      </c>
      <c r="E204" s="62">
        <v>2.7</v>
      </c>
      <c r="F204" s="62">
        <v>8.3000000000000007</v>
      </c>
      <c r="G204" s="62">
        <v>-0.9</v>
      </c>
      <c r="H204" s="54">
        <v>25</v>
      </c>
      <c r="I204" s="53">
        <v>3</v>
      </c>
      <c r="J204" s="53">
        <v>6.5</v>
      </c>
      <c r="K204" s="53">
        <v>0</v>
      </c>
      <c r="L204" s="55" t="str">
        <f t="shared" si="9"/>
        <v/>
      </c>
      <c r="M204" s="55" t="str">
        <f t="shared" si="8"/>
        <v/>
      </c>
      <c r="N204" s="55">
        <v>13</v>
      </c>
      <c r="O204" s="55">
        <v>0</v>
      </c>
      <c r="P204" s="55">
        <v>100</v>
      </c>
      <c r="S204" s="51">
        <f t="shared" si="6"/>
        <v>1.2678547852220983</v>
      </c>
      <c r="T204" s="51">
        <f t="shared" si="7"/>
        <v>2.7189233611099497</v>
      </c>
    </row>
    <row r="205" spans="1:20" x14ac:dyDescent="0.2">
      <c r="A205" s="61" t="s">
        <v>84</v>
      </c>
      <c r="B205" s="60">
        <v>40288</v>
      </c>
      <c r="C205" s="63" t="str">
        <f>IF(ISNA(HLOOKUP(B205,data!$C$6:$BB$6,1,FALSE)),"",HLOOKUP(B205,data!$C$6:$BB$44,39,FALSE))</f>
        <v/>
      </c>
      <c r="D205" s="62">
        <v>13.9</v>
      </c>
      <c r="E205" s="62">
        <v>2</v>
      </c>
      <c r="F205" s="62">
        <v>8.1</v>
      </c>
      <c r="G205" s="62">
        <v>-1.6</v>
      </c>
      <c r="H205" s="54">
        <v>274</v>
      </c>
      <c r="I205" s="53">
        <v>3.9</v>
      </c>
      <c r="J205" s="53">
        <v>11.4</v>
      </c>
      <c r="K205" s="53">
        <v>0</v>
      </c>
      <c r="L205" s="55" t="str">
        <f t="shared" si="9"/>
        <v/>
      </c>
      <c r="M205" s="55" t="str">
        <f t="shared" si="8"/>
        <v/>
      </c>
      <c r="N205" s="55">
        <v>13</v>
      </c>
      <c r="O205" s="55">
        <v>0</v>
      </c>
      <c r="P205" s="55">
        <v>100</v>
      </c>
      <c r="S205" s="51">
        <f t="shared" si="6"/>
        <v>-3.8904997960133145</v>
      </c>
      <c r="T205" s="51">
        <f t="shared" si="7"/>
        <v>0.27205024760208835</v>
      </c>
    </row>
    <row r="206" spans="1:20" x14ac:dyDescent="0.2">
      <c r="A206" s="61" t="s">
        <v>85</v>
      </c>
      <c r="B206" s="60">
        <v>40289</v>
      </c>
      <c r="C206" s="63" t="str">
        <f>IF(ISNA(HLOOKUP(B206,data!$C$6:$BB$6,1,FALSE)),"",HLOOKUP(B206,data!$C$6:$BB$44,39,FALSE))</f>
        <v/>
      </c>
      <c r="D206" s="62">
        <v>11.3</v>
      </c>
      <c r="E206" s="62">
        <v>-1</v>
      </c>
      <c r="F206" s="62">
        <v>6.3</v>
      </c>
      <c r="G206" s="62">
        <v>-5.3</v>
      </c>
      <c r="H206" s="54">
        <v>323</v>
      </c>
      <c r="I206" s="53">
        <v>3.2</v>
      </c>
      <c r="J206" s="53">
        <v>6.2</v>
      </c>
      <c r="K206" s="53">
        <v>0</v>
      </c>
      <c r="L206" s="55" t="str">
        <f t="shared" si="9"/>
        <v/>
      </c>
      <c r="M206" s="55" t="str">
        <f t="shared" si="8"/>
        <v/>
      </c>
      <c r="N206" s="55">
        <v>13</v>
      </c>
      <c r="O206" s="55">
        <v>0</v>
      </c>
      <c r="P206" s="55">
        <v>100</v>
      </c>
      <c r="S206" s="51">
        <f t="shared" si="6"/>
        <v>-1.9258080740865546</v>
      </c>
      <c r="T206" s="51">
        <f t="shared" si="7"/>
        <v>2.5556336321513373</v>
      </c>
    </row>
    <row r="207" spans="1:20" x14ac:dyDescent="0.2">
      <c r="A207" s="61" t="s">
        <v>86</v>
      </c>
      <c r="B207" s="60">
        <v>40290</v>
      </c>
      <c r="C207" s="63" t="str">
        <f>IF(ISNA(HLOOKUP(B207,data!$C$6:$BB$6,1,FALSE)),"",HLOOKUP(B207,data!$C$6:$BB$44,39,FALSE))</f>
        <v/>
      </c>
      <c r="D207" s="62">
        <v>12.4</v>
      </c>
      <c r="E207" s="62">
        <v>-2.9</v>
      </c>
      <c r="F207" s="62">
        <v>5.4</v>
      </c>
      <c r="G207" s="62">
        <v>-6.5</v>
      </c>
      <c r="H207" s="54">
        <v>6</v>
      </c>
      <c r="I207" s="53">
        <v>2.1</v>
      </c>
      <c r="J207" s="53">
        <v>6.1</v>
      </c>
      <c r="K207" s="53">
        <v>0</v>
      </c>
      <c r="L207" s="55" t="str">
        <f t="shared" si="9"/>
        <v/>
      </c>
      <c r="M207" s="55" t="str">
        <f t="shared" si="8"/>
        <v/>
      </c>
      <c r="N207" s="55">
        <v>13</v>
      </c>
      <c r="O207" s="55">
        <v>0</v>
      </c>
      <c r="P207" s="55">
        <v>100</v>
      </c>
      <c r="S207" s="51">
        <f t="shared" si="6"/>
        <v>0.21950977286207227</v>
      </c>
      <c r="T207" s="51">
        <f t="shared" si="7"/>
        <v>2.088495980273374</v>
      </c>
    </row>
    <row r="208" spans="1:20" x14ac:dyDescent="0.2">
      <c r="A208" s="61" t="s">
        <v>80</v>
      </c>
      <c r="B208" s="60">
        <v>40291</v>
      </c>
      <c r="C208" s="63" t="str">
        <f>IF(ISNA(HLOOKUP(B208,data!$C$6:$BB$6,1,FALSE)),"",HLOOKUP(B208,data!$C$6:$BB$44,39,FALSE))</f>
        <v/>
      </c>
      <c r="D208" s="62">
        <v>15.8</v>
      </c>
      <c r="E208" s="62">
        <v>1.7</v>
      </c>
      <c r="F208" s="62">
        <v>9</v>
      </c>
      <c r="G208" s="62">
        <v>-2</v>
      </c>
      <c r="H208" s="54">
        <v>37</v>
      </c>
      <c r="I208" s="53">
        <v>2.4</v>
      </c>
      <c r="J208" s="53">
        <v>13.2</v>
      </c>
      <c r="K208" s="53">
        <v>0</v>
      </c>
      <c r="L208" s="55" t="str">
        <f t="shared" si="9"/>
        <v/>
      </c>
      <c r="M208" s="55" t="str">
        <f t="shared" si="8"/>
        <v/>
      </c>
      <c r="N208" s="55">
        <v>13</v>
      </c>
      <c r="O208" s="55">
        <v>0</v>
      </c>
      <c r="P208" s="55">
        <v>100</v>
      </c>
      <c r="S208" s="51">
        <f t="shared" si="6"/>
        <v>1.4443560555649158</v>
      </c>
      <c r="T208" s="51">
        <f t="shared" si="7"/>
        <v>1.9167252241135027</v>
      </c>
    </row>
    <row r="209" spans="1:20" x14ac:dyDescent="0.2">
      <c r="A209" s="61" t="s">
        <v>81</v>
      </c>
      <c r="B209" s="107">
        <v>40292</v>
      </c>
      <c r="C209" s="108">
        <f>IF(ISNA(HLOOKUP(B209,data!$C$6:$BB$6,1,FALSE)),"",HLOOKUP(B209,data!$C$6:$BB$44,39,FALSE))</f>
        <v>24</v>
      </c>
      <c r="D209" s="62">
        <v>20.7</v>
      </c>
      <c r="E209" s="62">
        <v>1.7</v>
      </c>
      <c r="F209" s="62">
        <v>13.1</v>
      </c>
      <c r="G209" s="62">
        <v>-2.5</v>
      </c>
      <c r="H209" s="54">
        <v>74</v>
      </c>
      <c r="I209" s="53">
        <v>2.7</v>
      </c>
      <c r="J209" s="53">
        <v>13.2</v>
      </c>
      <c r="K209" s="53">
        <v>0</v>
      </c>
      <c r="L209" s="55">
        <f t="shared" si="9"/>
        <v>1</v>
      </c>
      <c r="M209" s="55">
        <f t="shared" si="8"/>
        <v>1</v>
      </c>
      <c r="N209" s="55">
        <v>13</v>
      </c>
      <c r="O209" s="55">
        <v>0</v>
      </c>
      <c r="P209" s="55">
        <v>100</v>
      </c>
      <c r="S209" s="51">
        <f t="shared" si="6"/>
        <v>2.5954065790334613</v>
      </c>
      <c r="T209" s="51">
        <f t="shared" si="7"/>
        <v>0.74422086070589777</v>
      </c>
    </row>
    <row r="210" spans="1:20" x14ac:dyDescent="0.2">
      <c r="A210" s="61" t="s">
        <v>82</v>
      </c>
      <c r="B210" s="60">
        <v>40293</v>
      </c>
      <c r="C210" s="63" t="str">
        <f>IF(ISNA(HLOOKUP(B210,data!$C$6:$BB$6,1,FALSE)),"",HLOOKUP(B210,data!$C$6:$BB$44,39,FALSE))</f>
        <v/>
      </c>
      <c r="D210" s="62">
        <v>25.3</v>
      </c>
      <c r="E210" s="62">
        <v>5.8</v>
      </c>
      <c r="F210" s="62">
        <v>15.1</v>
      </c>
      <c r="G210" s="62">
        <v>0.8</v>
      </c>
      <c r="H210" s="54">
        <v>226</v>
      </c>
      <c r="I210" s="53">
        <v>2.9</v>
      </c>
      <c r="J210" s="53">
        <v>6.3</v>
      </c>
      <c r="K210" s="53">
        <v>2.2000000000000002</v>
      </c>
      <c r="L210" s="55">
        <f t="shared" si="9"/>
        <v>1</v>
      </c>
      <c r="M210" s="55" t="str">
        <f t="shared" si="8"/>
        <v/>
      </c>
      <c r="N210" s="55">
        <v>13</v>
      </c>
      <c r="O210" s="55">
        <v>0</v>
      </c>
      <c r="P210" s="55">
        <v>100</v>
      </c>
      <c r="S210" s="51">
        <f t="shared" si="6"/>
        <v>-2.0860854209820876</v>
      </c>
      <c r="T210" s="51">
        <f t="shared" si="7"/>
        <v>-2.0145092743310928</v>
      </c>
    </row>
    <row r="211" spans="1:20" x14ac:dyDescent="0.2">
      <c r="A211" s="61" t="s">
        <v>83</v>
      </c>
      <c r="B211" s="60">
        <v>40294</v>
      </c>
      <c r="C211" s="63" t="str">
        <f>IF(ISNA(HLOOKUP(B211,data!$C$6:$BB$6,1,FALSE)),"",HLOOKUP(B211,data!$C$6:$BB$44,39,FALSE))</f>
        <v/>
      </c>
      <c r="D211" s="62">
        <v>17.600000000000001</v>
      </c>
      <c r="E211" s="62">
        <v>6</v>
      </c>
      <c r="F211" s="62">
        <v>11.5</v>
      </c>
      <c r="G211" s="62">
        <v>1.9</v>
      </c>
      <c r="H211" s="54">
        <v>265</v>
      </c>
      <c r="I211" s="53">
        <v>3.7</v>
      </c>
      <c r="J211" s="53">
        <v>6.5</v>
      </c>
      <c r="K211" s="53">
        <v>0</v>
      </c>
      <c r="L211" s="55" t="str">
        <f t="shared" si="9"/>
        <v/>
      </c>
      <c r="M211" s="55" t="str">
        <f t="shared" si="8"/>
        <v/>
      </c>
      <c r="N211" s="55">
        <v>13</v>
      </c>
      <c r="O211" s="55">
        <v>0</v>
      </c>
      <c r="P211" s="55">
        <v>100</v>
      </c>
      <c r="S211" s="51">
        <f t="shared" si="6"/>
        <v>-3.6859203829394587</v>
      </c>
      <c r="T211" s="51">
        <f t="shared" si="7"/>
        <v>-0.32247624816633552</v>
      </c>
    </row>
    <row r="212" spans="1:20" x14ac:dyDescent="0.2">
      <c r="A212" s="61" t="s">
        <v>84</v>
      </c>
      <c r="B212" s="107">
        <v>40295</v>
      </c>
      <c r="C212" s="108">
        <f>IF(ISNA(HLOOKUP(B212,data!$C$6:$BB$6,1,FALSE)),"",HLOOKUP(B212,data!$C$6:$BB$44,39,FALSE))</f>
        <v>17</v>
      </c>
      <c r="D212" s="62">
        <v>20</v>
      </c>
      <c r="E212" s="62">
        <v>4.8</v>
      </c>
      <c r="F212" s="62">
        <v>12.7</v>
      </c>
      <c r="G212" s="62">
        <v>2</v>
      </c>
      <c r="H212" s="54">
        <v>288</v>
      </c>
      <c r="I212" s="53">
        <v>2.1</v>
      </c>
      <c r="J212" s="53">
        <v>10.3</v>
      </c>
      <c r="K212" s="53">
        <v>0</v>
      </c>
      <c r="L212" s="55">
        <f t="shared" si="9"/>
        <v>1</v>
      </c>
      <c r="M212" s="55">
        <f t="shared" si="8"/>
        <v>1</v>
      </c>
      <c r="N212" s="55">
        <v>13</v>
      </c>
      <c r="O212" s="55">
        <v>0</v>
      </c>
      <c r="P212" s="55">
        <v>100</v>
      </c>
      <c r="S212" s="51">
        <f t="shared" si="6"/>
        <v>-1.9972186842198227</v>
      </c>
      <c r="T212" s="51">
        <f t="shared" si="7"/>
        <v>0.64893568818738923</v>
      </c>
    </row>
    <row r="213" spans="1:20" x14ac:dyDescent="0.2">
      <c r="A213" s="61" t="s">
        <v>85</v>
      </c>
      <c r="B213" s="60">
        <v>40296</v>
      </c>
      <c r="C213" s="63" t="str">
        <f>IF(ISNA(HLOOKUP(B213,data!$C$6:$BB$6,1,FALSE)),"",HLOOKUP(B213,data!$C$6:$BB$44,39,FALSE))</f>
        <v/>
      </c>
      <c r="D213" s="62">
        <v>24.1</v>
      </c>
      <c r="E213" s="62">
        <v>5.4</v>
      </c>
      <c r="F213" s="62">
        <v>16.399999999999999</v>
      </c>
      <c r="G213" s="62">
        <v>2.9</v>
      </c>
      <c r="H213" s="54">
        <v>192</v>
      </c>
      <c r="I213" s="53">
        <v>2.5</v>
      </c>
      <c r="J213" s="53">
        <v>12.6</v>
      </c>
      <c r="K213" s="53">
        <v>0</v>
      </c>
      <c r="L213" s="55">
        <f t="shared" si="9"/>
        <v>1</v>
      </c>
      <c r="M213" s="55" t="str">
        <f t="shared" si="8"/>
        <v/>
      </c>
      <c r="N213" s="55">
        <v>13</v>
      </c>
      <c r="O213" s="55">
        <v>0</v>
      </c>
      <c r="P213" s="55">
        <v>100</v>
      </c>
      <c r="S213" s="51">
        <f t="shared" si="6"/>
        <v>-0.51977922704439772</v>
      </c>
      <c r="T213" s="51">
        <f t="shared" si="7"/>
        <v>-2.4453690018345142</v>
      </c>
    </row>
    <row r="214" spans="1:20" x14ac:dyDescent="0.2">
      <c r="A214" s="61" t="s">
        <v>86</v>
      </c>
      <c r="B214" s="107">
        <v>40297</v>
      </c>
      <c r="C214" s="108">
        <f>IF(ISNA(HLOOKUP(B214,data!$C$6:$BB$6,1,FALSE)),"",HLOOKUP(B214,data!$C$6:$BB$44,39,FALSE))</f>
        <v>22</v>
      </c>
      <c r="D214" s="62">
        <v>27.2</v>
      </c>
      <c r="E214" s="62">
        <v>12.4</v>
      </c>
      <c r="F214" s="62">
        <v>19.899999999999999</v>
      </c>
      <c r="G214" s="62">
        <v>8.9</v>
      </c>
      <c r="H214" s="54">
        <v>221</v>
      </c>
      <c r="I214" s="53">
        <v>3.3</v>
      </c>
      <c r="J214" s="53">
        <v>7</v>
      </c>
      <c r="K214" s="53">
        <v>6.2</v>
      </c>
      <c r="L214" s="55" t="str">
        <f t="shared" si="9"/>
        <v/>
      </c>
      <c r="M214" s="55" t="str">
        <f t="shared" si="8"/>
        <v/>
      </c>
      <c r="N214" s="55">
        <v>13</v>
      </c>
      <c r="O214" s="55">
        <v>0</v>
      </c>
      <c r="P214" s="55">
        <v>100</v>
      </c>
      <c r="S214" s="51">
        <f t="shared" si="6"/>
        <v>-2.1649947956686741</v>
      </c>
      <c r="T214" s="51">
        <f t="shared" si="7"/>
        <v>-2.4905416147351471</v>
      </c>
    </row>
    <row r="215" spans="1:20" x14ac:dyDescent="0.2">
      <c r="A215" s="61" t="s">
        <v>80</v>
      </c>
      <c r="B215" s="60">
        <v>40298</v>
      </c>
      <c r="C215" s="63" t="str">
        <f>IF(ISNA(HLOOKUP(B215,data!$C$6:$BB$6,1,FALSE)),"",HLOOKUP(B215,data!$C$6:$BB$44,39,FALSE))</f>
        <v/>
      </c>
      <c r="D215" s="62">
        <v>14.2</v>
      </c>
      <c r="E215" s="62">
        <v>6.6</v>
      </c>
      <c r="F215" s="62">
        <v>11.2</v>
      </c>
      <c r="G215" s="62">
        <v>3.8</v>
      </c>
      <c r="H215" s="54">
        <v>235</v>
      </c>
      <c r="I215" s="53">
        <v>4.3</v>
      </c>
      <c r="J215" s="53">
        <v>3</v>
      </c>
      <c r="K215" s="53">
        <v>1.1000000000000001</v>
      </c>
      <c r="L215" s="55" t="str">
        <f t="shared" si="9"/>
        <v/>
      </c>
      <c r="M215" s="55" t="str">
        <f t="shared" si="8"/>
        <v/>
      </c>
      <c r="N215" s="55">
        <v>13</v>
      </c>
      <c r="O215" s="55">
        <v>0</v>
      </c>
      <c r="P215" s="55">
        <v>100</v>
      </c>
      <c r="S215" s="51">
        <f t="shared" si="6"/>
        <v>-3.5223537904426636</v>
      </c>
      <c r="T215" s="51">
        <f t="shared" si="7"/>
        <v>-2.4663786763094993</v>
      </c>
    </row>
    <row r="216" spans="1:20" x14ac:dyDescent="0.2">
      <c r="A216" s="61" t="s">
        <v>81</v>
      </c>
      <c r="B216" s="60">
        <v>40299</v>
      </c>
      <c r="C216" s="63" t="str">
        <f>IF(ISNA(HLOOKUP(B216,data!$C$6:$BB$6,1,FALSE)),"",HLOOKUP(B216,data!$C$6:$BB$44,39,FALSE))</f>
        <v/>
      </c>
      <c r="D216" s="62">
        <v>16.600000000000001</v>
      </c>
      <c r="E216" s="62">
        <v>6.9</v>
      </c>
      <c r="F216" s="62">
        <v>10.8</v>
      </c>
      <c r="G216" s="62">
        <v>4.9000000000000004</v>
      </c>
      <c r="H216" s="54">
        <v>246</v>
      </c>
      <c r="I216" s="53">
        <v>3.3</v>
      </c>
      <c r="J216" s="53">
        <v>5.5</v>
      </c>
      <c r="K216" s="53">
        <v>1.8</v>
      </c>
      <c r="L216" s="55" t="str">
        <f t="shared" si="9"/>
        <v/>
      </c>
      <c r="M216" s="55" t="str">
        <f t="shared" si="8"/>
        <v/>
      </c>
      <c r="N216" s="55">
        <v>13</v>
      </c>
      <c r="O216" s="55">
        <v>0</v>
      </c>
      <c r="P216" s="55">
        <v>100</v>
      </c>
      <c r="S216" s="51">
        <f t="shared" si="6"/>
        <v>-3.014700010220583</v>
      </c>
      <c r="T216" s="51">
        <f t="shared" si="7"/>
        <v>-1.3422309221501403</v>
      </c>
    </row>
    <row r="217" spans="1:20" x14ac:dyDescent="0.2">
      <c r="A217" s="61" t="s">
        <v>82</v>
      </c>
      <c r="B217" s="60">
        <v>40300</v>
      </c>
      <c r="C217" s="63" t="str">
        <f>IF(ISNA(HLOOKUP(B217,data!$C$6:$BB$6,1,FALSE)),"",HLOOKUP(B217,data!$C$6:$BB$44,39,FALSE))</f>
        <v/>
      </c>
      <c r="D217" s="62">
        <v>13.2</v>
      </c>
      <c r="E217" s="62">
        <v>6.4</v>
      </c>
      <c r="F217" s="62">
        <v>9.6999999999999993</v>
      </c>
      <c r="G217" s="62">
        <v>4.7</v>
      </c>
      <c r="H217" s="54">
        <v>42</v>
      </c>
      <c r="I217" s="53">
        <v>2.5</v>
      </c>
      <c r="J217" s="53">
        <v>1.8</v>
      </c>
      <c r="K217" s="53">
        <v>14.7</v>
      </c>
      <c r="L217" s="55" t="str">
        <f t="shared" si="9"/>
        <v/>
      </c>
      <c r="M217" s="55" t="str">
        <f t="shared" si="8"/>
        <v/>
      </c>
      <c r="N217" s="55">
        <v>13</v>
      </c>
      <c r="O217" s="55">
        <v>0</v>
      </c>
      <c r="P217" s="55">
        <v>100</v>
      </c>
      <c r="S217" s="51">
        <f t="shared" si="6"/>
        <v>1.6728265158971456</v>
      </c>
      <c r="T217" s="51">
        <f t="shared" si="7"/>
        <v>1.8578620636934855</v>
      </c>
    </row>
    <row r="218" spans="1:20" x14ac:dyDescent="0.2">
      <c r="A218" s="61" t="s">
        <v>83</v>
      </c>
      <c r="B218" s="60">
        <v>40301</v>
      </c>
      <c r="C218" s="63" t="str">
        <f>IF(ISNA(HLOOKUP(B218,data!$C$6:$BB$6,1,FALSE)),"",HLOOKUP(B218,data!$C$6:$BB$44,39,FALSE))</f>
        <v/>
      </c>
      <c r="D218" s="62">
        <v>8.3000000000000007</v>
      </c>
      <c r="E218" s="62">
        <v>5.8</v>
      </c>
      <c r="F218" s="62">
        <v>6.9</v>
      </c>
      <c r="G218" s="62">
        <v>5.9</v>
      </c>
      <c r="H218" s="54">
        <v>333</v>
      </c>
      <c r="I218" s="53">
        <v>4.4000000000000004</v>
      </c>
      <c r="J218" s="53">
        <v>0</v>
      </c>
      <c r="K218" s="53">
        <v>1</v>
      </c>
      <c r="L218" s="55" t="str">
        <f t="shared" si="9"/>
        <v/>
      </c>
      <c r="M218" s="55" t="str">
        <f t="shared" si="8"/>
        <v/>
      </c>
      <c r="N218" s="55">
        <v>13</v>
      </c>
      <c r="O218" s="55">
        <v>0</v>
      </c>
      <c r="P218" s="55">
        <v>100</v>
      </c>
      <c r="S218" s="51">
        <f t="shared" si="6"/>
        <v>-1.9975581988540068</v>
      </c>
      <c r="T218" s="51">
        <f t="shared" si="7"/>
        <v>3.9204287064288188</v>
      </c>
    </row>
    <row r="219" spans="1:20" x14ac:dyDescent="0.2">
      <c r="A219" s="61" t="s">
        <v>84</v>
      </c>
      <c r="B219" s="60">
        <v>40302</v>
      </c>
      <c r="C219" s="63" t="str">
        <f>IF(ISNA(HLOOKUP(B219,data!$C$6:$BB$6,1,FALSE)),"",HLOOKUP(B219,data!$C$6:$BB$44,39,FALSE))</f>
        <v/>
      </c>
      <c r="D219" s="62">
        <v>13</v>
      </c>
      <c r="E219" s="62">
        <v>4.0999999999999996</v>
      </c>
      <c r="F219" s="62">
        <v>8.3000000000000007</v>
      </c>
      <c r="G219" s="62">
        <v>3.3</v>
      </c>
      <c r="H219" s="54">
        <v>9</v>
      </c>
      <c r="I219" s="53">
        <v>6.4</v>
      </c>
      <c r="J219" s="53">
        <v>10.7</v>
      </c>
      <c r="K219" s="53">
        <v>0</v>
      </c>
      <c r="L219" s="55" t="str">
        <f t="shared" si="9"/>
        <v/>
      </c>
      <c r="M219" s="55" t="str">
        <f t="shared" si="8"/>
        <v/>
      </c>
      <c r="N219" s="55">
        <v>13</v>
      </c>
      <c r="O219" s="55">
        <v>0</v>
      </c>
      <c r="P219" s="55">
        <v>100</v>
      </c>
      <c r="S219" s="51">
        <f t="shared" si="6"/>
        <v>1.0011805762574777</v>
      </c>
      <c r="T219" s="51">
        <f t="shared" si="7"/>
        <v>6.3212053798088821</v>
      </c>
    </row>
    <row r="220" spans="1:20" x14ac:dyDescent="0.2">
      <c r="A220" s="61" t="s">
        <v>85</v>
      </c>
      <c r="B220" s="60">
        <v>40303</v>
      </c>
      <c r="C220" s="63" t="str">
        <f>IF(ISNA(HLOOKUP(B220,data!$C$6:$BB$6,1,FALSE)),"",HLOOKUP(B220,data!$C$6:$BB$44,39,FALSE))</f>
        <v/>
      </c>
      <c r="D220" s="62">
        <v>13.3</v>
      </c>
      <c r="E220" s="62">
        <v>1.4</v>
      </c>
      <c r="F220" s="62">
        <v>7.8</v>
      </c>
      <c r="G220" s="62">
        <v>-1.4</v>
      </c>
      <c r="H220" s="54">
        <v>34</v>
      </c>
      <c r="I220" s="53">
        <v>4.3</v>
      </c>
      <c r="J220" s="53">
        <v>7.3</v>
      </c>
      <c r="K220" s="53">
        <v>0</v>
      </c>
      <c r="L220" s="55" t="str">
        <f t="shared" si="9"/>
        <v/>
      </c>
      <c r="M220" s="55" t="str">
        <f t="shared" si="8"/>
        <v/>
      </c>
      <c r="N220" s="55">
        <v>13</v>
      </c>
      <c r="O220" s="55">
        <v>0</v>
      </c>
      <c r="P220" s="55">
        <v>100</v>
      </c>
      <c r="S220" s="51">
        <f t="shared" si="6"/>
        <v>2.4045294849242116</v>
      </c>
      <c r="T220" s="51">
        <f t="shared" si="7"/>
        <v>3.564861561986679</v>
      </c>
    </row>
    <row r="221" spans="1:20" x14ac:dyDescent="0.2">
      <c r="A221" s="61" t="s">
        <v>86</v>
      </c>
      <c r="B221" s="60">
        <v>40304</v>
      </c>
      <c r="C221" s="63" t="str">
        <f>IF(ISNA(HLOOKUP(B221,data!$C$6:$BB$6,1,FALSE)),"",HLOOKUP(B221,data!$C$6:$BB$44,39,FALSE))</f>
        <v/>
      </c>
      <c r="D221" s="62">
        <v>14.3</v>
      </c>
      <c r="E221" s="62">
        <v>4.7</v>
      </c>
      <c r="F221" s="62">
        <v>9.6999999999999993</v>
      </c>
      <c r="G221" s="62">
        <v>4</v>
      </c>
      <c r="H221" s="54">
        <v>28</v>
      </c>
      <c r="I221" s="53">
        <v>5.5</v>
      </c>
      <c r="J221" s="53">
        <v>4.5</v>
      </c>
      <c r="K221" s="53">
        <v>0</v>
      </c>
      <c r="L221" s="55" t="str">
        <f t="shared" si="9"/>
        <v/>
      </c>
      <c r="M221" s="55" t="str">
        <f t="shared" si="8"/>
        <v/>
      </c>
      <c r="N221" s="55">
        <v>13</v>
      </c>
      <c r="O221" s="55">
        <v>0</v>
      </c>
      <c r="P221" s="55">
        <v>100</v>
      </c>
      <c r="S221" s="51">
        <f t="shared" si="6"/>
        <v>2.5820935953223993</v>
      </c>
      <c r="T221" s="51">
        <f t="shared" si="7"/>
        <v>4.8562117607240989</v>
      </c>
    </row>
    <row r="222" spans="1:20" x14ac:dyDescent="0.2">
      <c r="A222" s="61" t="s">
        <v>80</v>
      </c>
      <c r="B222" s="60">
        <v>40305</v>
      </c>
      <c r="C222" s="63" t="str">
        <f>IF(ISNA(HLOOKUP(B222,data!$C$6:$BB$6,1,FALSE)),"",HLOOKUP(B222,data!$C$6:$BB$44,39,FALSE))</f>
        <v/>
      </c>
      <c r="D222" s="62">
        <v>8.3000000000000007</v>
      </c>
      <c r="E222" s="62">
        <v>5.2</v>
      </c>
      <c r="F222" s="62">
        <v>7.1</v>
      </c>
      <c r="G222" s="62">
        <v>5.2</v>
      </c>
      <c r="H222" s="54">
        <v>350</v>
      </c>
      <c r="I222" s="53">
        <v>3.2</v>
      </c>
      <c r="J222" s="53">
        <v>0</v>
      </c>
      <c r="K222" s="53">
        <v>4.4000000000000004</v>
      </c>
      <c r="L222" s="55" t="str">
        <f t="shared" si="9"/>
        <v/>
      </c>
      <c r="M222" s="55" t="str">
        <f t="shared" si="8"/>
        <v/>
      </c>
      <c r="N222" s="55">
        <v>13</v>
      </c>
      <c r="O222" s="55">
        <v>0</v>
      </c>
      <c r="P222" s="55">
        <v>100</v>
      </c>
      <c r="S222" s="51">
        <f t="shared" si="6"/>
        <v>-0.55567416853418006</v>
      </c>
      <c r="T222" s="51">
        <f t="shared" si="7"/>
        <v>3.1513848096390653</v>
      </c>
    </row>
    <row r="223" spans="1:20" x14ac:dyDescent="0.2">
      <c r="A223" s="61" t="s">
        <v>81</v>
      </c>
      <c r="B223" s="60">
        <v>40306</v>
      </c>
      <c r="C223" s="63" t="str">
        <f>IF(ISNA(HLOOKUP(B223,data!$C$6:$BB$6,1,FALSE)),"",HLOOKUP(B223,data!$C$6:$BB$44,39,FALSE))</f>
        <v/>
      </c>
      <c r="D223" s="62">
        <v>12</v>
      </c>
      <c r="E223" s="62">
        <v>6.6</v>
      </c>
      <c r="F223" s="62">
        <v>9</v>
      </c>
      <c r="G223" s="62">
        <v>4.9000000000000004</v>
      </c>
      <c r="H223" s="54">
        <v>235</v>
      </c>
      <c r="I223" s="53">
        <v>1.7</v>
      </c>
      <c r="J223" s="53">
        <v>0</v>
      </c>
      <c r="K223" s="53">
        <v>0</v>
      </c>
      <c r="L223" s="55" t="str">
        <f t="shared" si="9"/>
        <v/>
      </c>
      <c r="M223" s="55" t="str">
        <f t="shared" si="8"/>
        <v/>
      </c>
      <c r="N223" s="55">
        <v>13</v>
      </c>
      <c r="O223" s="55">
        <v>0</v>
      </c>
      <c r="P223" s="55">
        <v>100</v>
      </c>
      <c r="S223" s="51">
        <f t="shared" si="6"/>
        <v>-1.3925584752912856</v>
      </c>
      <c r="T223" s="51">
        <f t="shared" si="7"/>
        <v>-0.97507994179677882</v>
      </c>
    </row>
    <row r="224" spans="1:20" x14ac:dyDescent="0.2">
      <c r="A224" s="61" t="s">
        <v>82</v>
      </c>
      <c r="B224" s="60">
        <v>40307</v>
      </c>
      <c r="C224" s="63" t="str">
        <f>IF(ISNA(HLOOKUP(B224,data!$C$6:$BB$6,1,FALSE)),"",HLOOKUP(B224,data!$C$6:$BB$44,39,FALSE))</f>
        <v/>
      </c>
      <c r="D224" s="62">
        <v>13.2</v>
      </c>
      <c r="E224" s="62">
        <v>3.5</v>
      </c>
      <c r="F224" s="62">
        <v>9.8000000000000007</v>
      </c>
      <c r="G224" s="62">
        <v>1.9</v>
      </c>
      <c r="H224" s="54">
        <v>17</v>
      </c>
      <c r="I224" s="53">
        <v>2.9</v>
      </c>
      <c r="J224" s="53">
        <v>3.6</v>
      </c>
      <c r="K224" s="53">
        <v>0</v>
      </c>
      <c r="L224" s="55" t="str">
        <f t="shared" si="9"/>
        <v/>
      </c>
      <c r="M224" s="55" t="str">
        <f t="shared" si="8"/>
        <v/>
      </c>
      <c r="N224" s="55">
        <v>13</v>
      </c>
      <c r="O224" s="55">
        <v>0</v>
      </c>
      <c r="P224" s="55">
        <v>100</v>
      </c>
      <c r="S224" s="51">
        <f t="shared" ref="S224:S287" si="10">I224*SIN(H224*PI()/180)</f>
        <v>0.84787794369593661</v>
      </c>
      <c r="T224" s="51">
        <f t="shared" ref="T224:T287" si="11">I224*COS(H224*PI()/180)</f>
        <v>2.7732837922928026</v>
      </c>
    </row>
    <row r="225" spans="1:20" x14ac:dyDescent="0.2">
      <c r="A225" s="61" t="s">
        <v>83</v>
      </c>
      <c r="B225" s="60">
        <v>40308</v>
      </c>
      <c r="C225" s="63" t="str">
        <f>IF(ISNA(HLOOKUP(B225,data!$C$6:$BB$6,1,FALSE)),"",HLOOKUP(B225,data!$C$6:$BB$44,39,FALSE))</f>
        <v/>
      </c>
      <c r="D225" s="62">
        <v>12.4</v>
      </c>
      <c r="E225" s="62">
        <v>3.9</v>
      </c>
      <c r="F225" s="62">
        <v>8.6</v>
      </c>
      <c r="G225" s="62">
        <v>0.9</v>
      </c>
      <c r="H225" s="54">
        <v>10</v>
      </c>
      <c r="I225" s="53">
        <v>3.7</v>
      </c>
      <c r="J225" s="53">
        <v>5.2</v>
      </c>
      <c r="K225" s="53">
        <v>0</v>
      </c>
      <c r="L225" s="55" t="str">
        <f t="shared" si="9"/>
        <v/>
      </c>
      <c r="M225" s="55" t="str">
        <f t="shared" si="8"/>
        <v/>
      </c>
      <c r="N225" s="55">
        <v>13</v>
      </c>
      <c r="O225" s="55">
        <v>0</v>
      </c>
      <c r="P225" s="55">
        <v>100</v>
      </c>
      <c r="S225" s="51">
        <f t="shared" si="10"/>
        <v>0.64249825736764221</v>
      </c>
      <c r="T225" s="51">
        <f t="shared" si="11"/>
        <v>3.6437886861451698</v>
      </c>
    </row>
    <row r="226" spans="1:20" x14ac:dyDescent="0.2">
      <c r="A226" s="61" t="s">
        <v>84</v>
      </c>
      <c r="B226" s="60">
        <v>40309</v>
      </c>
      <c r="C226" s="63" t="str">
        <f>IF(ISNA(HLOOKUP(B226,data!$C$6:$BB$6,1,FALSE)),"",HLOOKUP(B226,data!$C$6:$BB$44,39,FALSE))</f>
        <v/>
      </c>
      <c r="D226" s="62">
        <v>8.1</v>
      </c>
      <c r="E226" s="62">
        <v>2.2999999999999998</v>
      </c>
      <c r="F226" s="62">
        <v>5.5</v>
      </c>
      <c r="G226" s="62">
        <v>0.7</v>
      </c>
      <c r="H226" s="54">
        <v>12</v>
      </c>
      <c r="I226" s="53">
        <v>5.3</v>
      </c>
      <c r="J226" s="53">
        <v>0.5</v>
      </c>
      <c r="K226" s="53">
        <v>14.6</v>
      </c>
      <c r="L226" s="55" t="str">
        <f t="shared" si="9"/>
        <v/>
      </c>
      <c r="M226" s="55" t="str">
        <f t="shared" si="8"/>
        <v/>
      </c>
      <c r="N226" s="55">
        <v>13</v>
      </c>
      <c r="O226" s="55">
        <v>0</v>
      </c>
      <c r="P226" s="55">
        <v>100</v>
      </c>
      <c r="S226" s="51">
        <f t="shared" si="10"/>
        <v>1.1019319613341243</v>
      </c>
      <c r="T226" s="51">
        <f t="shared" si="11"/>
        <v>5.1841822838891698</v>
      </c>
    </row>
    <row r="227" spans="1:20" x14ac:dyDescent="0.2">
      <c r="A227" s="61" t="s">
        <v>85</v>
      </c>
      <c r="B227" s="60">
        <v>40310</v>
      </c>
      <c r="C227" s="63" t="str">
        <f>IF(ISNA(HLOOKUP(B227,data!$C$6:$BB$6,1,FALSE)),"",HLOOKUP(B227,data!$C$6:$BB$44,39,FALSE))</f>
        <v/>
      </c>
      <c r="D227" s="62">
        <v>8.1999999999999993</v>
      </c>
      <c r="E227" s="62">
        <v>4.3</v>
      </c>
      <c r="F227" s="62">
        <v>6.4</v>
      </c>
      <c r="G227" s="62">
        <v>4.2</v>
      </c>
      <c r="H227" s="54">
        <v>328</v>
      </c>
      <c r="I227" s="53">
        <v>3.9</v>
      </c>
      <c r="J227" s="53">
        <v>0.2</v>
      </c>
      <c r="K227" s="53">
        <v>3.8</v>
      </c>
      <c r="L227" s="55" t="str">
        <f t="shared" si="9"/>
        <v/>
      </c>
      <c r="M227" s="55" t="str">
        <f t="shared" si="8"/>
        <v/>
      </c>
      <c r="N227" s="55">
        <v>13</v>
      </c>
      <c r="O227" s="55">
        <v>0</v>
      </c>
      <c r="P227" s="55">
        <v>100</v>
      </c>
      <c r="S227" s="51">
        <f t="shared" si="10"/>
        <v>-2.0666851305095024</v>
      </c>
      <c r="T227" s="51">
        <f t="shared" si="11"/>
        <v>3.307387575010059</v>
      </c>
    </row>
    <row r="228" spans="1:20" x14ac:dyDescent="0.2">
      <c r="A228" s="61" t="s">
        <v>86</v>
      </c>
      <c r="B228" s="60">
        <v>40311</v>
      </c>
      <c r="C228" s="63" t="str">
        <f>IF(ISNA(HLOOKUP(B228,data!$C$6:$BB$6,1,FALSE)),"",HLOOKUP(B228,data!$C$6:$BB$44,39,FALSE))</f>
        <v/>
      </c>
      <c r="D228" s="62">
        <v>10</v>
      </c>
      <c r="E228" s="62">
        <v>5.9</v>
      </c>
      <c r="F228" s="62">
        <v>7.5</v>
      </c>
      <c r="G228" s="62">
        <v>5.8</v>
      </c>
      <c r="H228" s="54">
        <v>332</v>
      </c>
      <c r="I228" s="53">
        <v>2</v>
      </c>
      <c r="J228" s="53">
        <v>0</v>
      </c>
      <c r="K228" s="53">
        <v>0</v>
      </c>
      <c r="L228" s="55" t="str">
        <f t="shared" si="9"/>
        <v/>
      </c>
      <c r="M228" s="55" t="str">
        <f t="shared" si="8"/>
        <v/>
      </c>
      <c r="N228" s="55">
        <v>13</v>
      </c>
      <c r="O228" s="55">
        <v>0</v>
      </c>
      <c r="P228" s="55">
        <v>100</v>
      </c>
      <c r="S228" s="51">
        <f t="shared" si="10"/>
        <v>-0.93894312557178161</v>
      </c>
      <c r="T228" s="51">
        <f t="shared" si="11"/>
        <v>1.7658951857178538</v>
      </c>
    </row>
    <row r="229" spans="1:20" x14ac:dyDescent="0.2">
      <c r="A229" s="61" t="s">
        <v>80</v>
      </c>
      <c r="B229" s="60">
        <v>40312</v>
      </c>
      <c r="C229" s="63" t="str">
        <f>IF(ISNA(HLOOKUP(B229,data!$C$6:$BB$6,1,FALSE)),"",HLOOKUP(B229,data!$C$6:$BB$44,39,FALSE))</f>
        <v/>
      </c>
      <c r="D229" s="62">
        <v>12.2</v>
      </c>
      <c r="E229" s="62">
        <v>4.8</v>
      </c>
      <c r="F229" s="62">
        <v>8.6999999999999993</v>
      </c>
      <c r="G229" s="62">
        <v>3.3</v>
      </c>
      <c r="H229" s="54">
        <v>360</v>
      </c>
      <c r="I229" s="53">
        <v>1.6</v>
      </c>
      <c r="J229" s="53">
        <v>0</v>
      </c>
      <c r="K229" s="53">
        <v>0</v>
      </c>
      <c r="L229" s="55" t="str">
        <f t="shared" si="9"/>
        <v/>
      </c>
      <c r="M229" s="55" t="str">
        <f t="shared" si="8"/>
        <v/>
      </c>
      <c r="N229" s="55">
        <v>13</v>
      </c>
      <c r="O229" s="55">
        <v>0</v>
      </c>
      <c r="P229" s="55">
        <v>100</v>
      </c>
      <c r="S229" s="51">
        <f t="shared" si="10"/>
        <v>-3.920475055707584E-16</v>
      </c>
      <c r="T229" s="51">
        <f t="shared" si="11"/>
        <v>1.6</v>
      </c>
    </row>
    <row r="230" spans="1:20" x14ac:dyDescent="0.2">
      <c r="A230" s="61" t="s">
        <v>81</v>
      </c>
      <c r="B230" s="107">
        <v>40313</v>
      </c>
      <c r="C230" s="108">
        <f>IF(ISNA(HLOOKUP(B230,data!$C$6:$BB$6,1,FALSE)),"",HLOOKUP(B230,data!$C$6:$BB$44,39,FALSE))</f>
        <v>19</v>
      </c>
      <c r="D230" s="62">
        <v>15</v>
      </c>
      <c r="E230" s="62">
        <v>2.7</v>
      </c>
      <c r="F230" s="62">
        <v>9.6</v>
      </c>
      <c r="G230" s="62">
        <v>-0.4</v>
      </c>
      <c r="H230" s="54">
        <v>304</v>
      </c>
      <c r="I230" s="53">
        <v>2.8</v>
      </c>
      <c r="J230" s="53">
        <v>6.8</v>
      </c>
      <c r="K230" s="53">
        <v>0</v>
      </c>
      <c r="L230" s="55" t="str">
        <f t="shared" si="9"/>
        <v/>
      </c>
      <c r="M230" s="55" t="str">
        <f t="shared" si="8"/>
        <v/>
      </c>
      <c r="N230" s="55">
        <v>13</v>
      </c>
      <c r="O230" s="55">
        <v>0</v>
      </c>
      <c r="P230" s="55">
        <v>100</v>
      </c>
      <c r="S230" s="51">
        <f t="shared" si="10"/>
        <v>-2.3213052031541177</v>
      </c>
      <c r="T230" s="51">
        <f t="shared" si="11"/>
        <v>1.5657401297180893</v>
      </c>
    </row>
    <row r="231" spans="1:20" x14ac:dyDescent="0.2">
      <c r="A231" s="61" t="s">
        <v>82</v>
      </c>
      <c r="B231" s="107">
        <v>40314</v>
      </c>
      <c r="C231" s="108">
        <f>IF(ISNA(HLOOKUP(B231,data!$C$6:$BB$6,1,FALSE)),"",HLOOKUP(B231,data!$C$6:$BB$44,39,FALSE))</f>
        <v>18</v>
      </c>
      <c r="D231" s="62">
        <v>17</v>
      </c>
      <c r="E231" s="62">
        <v>6.6</v>
      </c>
      <c r="F231" s="62">
        <v>12.1</v>
      </c>
      <c r="G231" s="62">
        <v>6.1</v>
      </c>
      <c r="H231" s="54">
        <v>267</v>
      </c>
      <c r="I231" s="53">
        <v>3.7</v>
      </c>
      <c r="J231" s="53">
        <v>6.3</v>
      </c>
      <c r="K231" s="53">
        <v>0</v>
      </c>
      <c r="L231" s="55" t="str">
        <f t="shared" si="9"/>
        <v/>
      </c>
      <c r="M231" s="55" t="str">
        <f t="shared" si="8"/>
        <v/>
      </c>
      <c r="N231" s="55">
        <v>13</v>
      </c>
      <c r="O231" s="55">
        <v>0</v>
      </c>
      <c r="P231" s="55">
        <v>100</v>
      </c>
      <c r="S231" s="51">
        <f t="shared" si="10"/>
        <v>-3.6949292785919234</v>
      </c>
      <c r="T231" s="51">
        <f t="shared" si="11"/>
        <v>-0.19364303809889394</v>
      </c>
    </row>
    <row r="232" spans="1:20" x14ac:dyDescent="0.2">
      <c r="A232" s="61" t="s">
        <v>83</v>
      </c>
      <c r="B232" s="60">
        <v>40315</v>
      </c>
      <c r="C232" s="63" t="str">
        <f>IF(ISNA(HLOOKUP(B232,data!$C$6:$BB$6,1,FALSE)),"",HLOOKUP(B232,data!$C$6:$BB$44,39,FALSE))</f>
        <v/>
      </c>
      <c r="D232" s="62">
        <v>15.7</v>
      </c>
      <c r="E232" s="62">
        <v>6</v>
      </c>
      <c r="F232" s="62">
        <v>10.9</v>
      </c>
      <c r="G232" s="62">
        <v>3.5</v>
      </c>
      <c r="H232" s="54">
        <v>269</v>
      </c>
      <c r="I232" s="53">
        <v>2.9</v>
      </c>
      <c r="J232" s="53">
        <v>3</v>
      </c>
      <c r="K232" s="53">
        <v>2.6</v>
      </c>
      <c r="L232" s="55" t="str">
        <f t="shared" si="9"/>
        <v/>
      </c>
      <c r="M232" s="55" t="str">
        <f t="shared" si="8"/>
        <v/>
      </c>
      <c r="N232" s="55">
        <v>13</v>
      </c>
      <c r="O232" s="55">
        <v>0</v>
      </c>
      <c r="P232" s="55">
        <v>100</v>
      </c>
      <c r="S232" s="51">
        <f t="shared" si="10"/>
        <v>-2.8995583159535347</v>
      </c>
      <c r="T232" s="51">
        <f t="shared" si="11"/>
        <v>-5.0611978668122143E-2</v>
      </c>
    </row>
    <row r="233" spans="1:20" x14ac:dyDescent="0.2">
      <c r="A233" s="61" t="s">
        <v>84</v>
      </c>
      <c r="B233" s="60">
        <v>40316</v>
      </c>
      <c r="C233" s="63" t="str">
        <f>IF(ISNA(HLOOKUP(B233,data!$C$6:$BB$6,1,FALSE)),"",HLOOKUP(B233,data!$C$6:$BB$44,39,FALSE))</f>
        <v/>
      </c>
      <c r="D233" s="62">
        <v>16.600000000000001</v>
      </c>
      <c r="E233" s="62">
        <v>2.6</v>
      </c>
      <c r="F233" s="62">
        <v>10.1</v>
      </c>
      <c r="G233" s="62">
        <v>0.6</v>
      </c>
      <c r="H233" s="54">
        <v>321</v>
      </c>
      <c r="I233" s="53">
        <v>3.1</v>
      </c>
      <c r="J233" s="53">
        <v>11.1</v>
      </c>
      <c r="K233" s="53">
        <v>0</v>
      </c>
      <c r="L233" s="55" t="str">
        <f t="shared" si="9"/>
        <v/>
      </c>
      <c r="M233" s="55" t="str">
        <f t="shared" si="8"/>
        <v/>
      </c>
      <c r="N233" s="55">
        <v>13</v>
      </c>
      <c r="O233" s="55">
        <v>0</v>
      </c>
      <c r="P233" s="55">
        <v>100</v>
      </c>
      <c r="S233" s="51">
        <f t="shared" si="10"/>
        <v>-1.9508932122544973</v>
      </c>
      <c r="T233" s="51">
        <f t="shared" si="11"/>
        <v>2.4091524805166089</v>
      </c>
    </row>
    <row r="234" spans="1:20" x14ac:dyDescent="0.2">
      <c r="A234" s="61" t="s">
        <v>85</v>
      </c>
      <c r="B234" s="107">
        <v>40317</v>
      </c>
      <c r="C234" s="108">
        <f>IF(ISNA(HLOOKUP(B234,data!$C$6:$BB$6,1,FALSE)),"",HLOOKUP(B234,data!$C$6:$BB$44,39,FALSE))</f>
        <v>18</v>
      </c>
      <c r="D234" s="62">
        <v>18.399999999999999</v>
      </c>
      <c r="E234" s="62">
        <v>4.4000000000000004</v>
      </c>
      <c r="F234" s="62">
        <v>11.9</v>
      </c>
      <c r="G234" s="62">
        <v>1.9</v>
      </c>
      <c r="H234" s="54">
        <v>340</v>
      </c>
      <c r="I234" s="53">
        <v>4.5</v>
      </c>
      <c r="J234" s="53">
        <v>13.1</v>
      </c>
      <c r="K234" s="53">
        <v>0</v>
      </c>
      <c r="L234" s="55">
        <f t="shared" si="9"/>
        <v>1</v>
      </c>
      <c r="M234" s="55">
        <f t="shared" si="8"/>
        <v>1</v>
      </c>
      <c r="N234" s="55">
        <v>13</v>
      </c>
      <c r="O234" s="55">
        <v>0</v>
      </c>
      <c r="P234" s="55">
        <v>100</v>
      </c>
      <c r="S234" s="51">
        <f t="shared" si="10"/>
        <v>-1.5390906449655086</v>
      </c>
      <c r="T234" s="51">
        <f t="shared" si="11"/>
        <v>4.2286167935365881</v>
      </c>
    </row>
    <row r="235" spans="1:20" x14ac:dyDescent="0.2">
      <c r="A235" s="61" t="s">
        <v>86</v>
      </c>
      <c r="B235" s="60">
        <v>40318</v>
      </c>
      <c r="C235" s="63" t="str">
        <f>IF(ISNA(HLOOKUP(B235,data!$C$6:$BB$6,1,FALSE)),"",HLOOKUP(B235,data!$C$6:$BB$44,39,FALSE))</f>
        <v/>
      </c>
      <c r="D235" s="62">
        <v>21.2</v>
      </c>
      <c r="E235" s="62">
        <v>3.5</v>
      </c>
      <c r="F235" s="62">
        <v>13.9</v>
      </c>
      <c r="G235" s="62">
        <v>0.3</v>
      </c>
      <c r="H235" s="54">
        <v>352</v>
      </c>
      <c r="I235" s="53">
        <v>3.4</v>
      </c>
      <c r="J235" s="53">
        <v>14.1</v>
      </c>
      <c r="K235" s="53">
        <v>0</v>
      </c>
      <c r="L235" s="55">
        <f t="shared" si="9"/>
        <v>1</v>
      </c>
      <c r="M235" s="55" t="str">
        <f t="shared" si="8"/>
        <v/>
      </c>
      <c r="N235" s="55">
        <v>13</v>
      </c>
      <c r="O235" s="55">
        <v>0</v>
      </c>
      <c r="P235" s="55">
        <v>100</v>
      </c>
      <c r="S235" s="51">
        <f t="shared" si="10"/>
        <v>-0.47318854326422399</v>
      </c>
      <c r="T235" s="51">
        <f t="shared" si="11"/>
        <v>3.3669114337213388</v>
      </c>
    </row>
    <row r="236" spans="1:20" x14ac:dyDescent="0.2">
      <c r="A236" s="61" t="s">
        <v>80</v>
      </c>
      <c r="B236" s="107">
        <v>40319</v>
      </c>
      <c r="C236" s="108">
        <f>IF(ISNA(HLOOKUP(B236,data!$C$6:$BB$6,1,FALSE)),"",HLOOKUP(B236,data!$C$6:$BB$44,39,FALSE))</f>
        <v>26</v>
      </c>
      <c r="D236" s="62">
        <v>21.6</v>
      </c>
      <c r="E236" s="62">
        <v>7.6</v>
      </c>
      <c r="F236" s="62">
        <v>14.8</v>
      </c>
      <c r="G236" s="62">
        <v>3.8</v>
      </c>
      <c r="H236" s="54">
        <v>2</v>
      </c>
      <c r="I236" s="53">
        <v>3.8</v>
      </c>
      <c r="J236" s="53">
        <v>13.9</v>
      </c>
      <c r="K236" s="53">
        <v>0</v>
      </c>
      <c r="L236" s="55">
        <f t="shared" si="9"/>
        <v>1</v>
      </c>
      <c r="M236" s="55">
        <f t="shared" si="8"/>
        <v>1</v>
      </c>
      <c r="N236" s="55">
        <v>13</v>
      </c>
      <c r="O236" s="55">
        <v>0</v>
      </c>
      <c r="P236" s="55">
        <v>100</v>
      </c>
      <c r="S236" s="51">
        <f t="shared" si="10"/>
        <v>0.13261808746950368</v>
      </c>
      <c r="T236" s="51">
        <f t="shared" si="11"/>
        <v>3.7976851426725635</v>
      </c>
    </row>
    <row r="237" spans="1:20" x14ac:dyDescent="0.2">
      <c r="A237" s="61" t="s">
        <v>81</v>
      </c>
      <c r="B237" s="60">
        <v>40320</v>
      </c>
      <c r="C237" s="63" t="str">
        <f>IF(ISNA(HLOOKUP(B237,data!$C$6:$BB$6,1,FALSE)),"",HLOOKUP(B237,data!$C$6:$BB$44,39,FALSE))</f>
        <v/>
      </c>
      <c r="D237" s="62">
        <v>22.3</v>
      </c>
      <c r="E237" s="62">
        <v>7.9</v>
      </c>
      <c r="F237" s="62">
        <v>14.9</v>
      </c>
      <c r="G237" s="62">
        <v>6.1</v>
      </c>
      <c r="H237" s="54">
        <v>353</v>
      </c>
      <c r="I237" s="53">
        <v>3.3</v>
      </c>
      <c r="J237" s="53">
        <v>11.8</v>
      </c>
      <c r="K237" s="53">
        <v>0</v>
      </c>
      <c r="L237" s="55">
        <f t="shared" si="9"/>
        <v>1</v>
      </c>
      <c r="M237" s="55" t="str">
        <f t="shared" si="8"/>
        <v/>
      </c>
      <c r="N237" s="55">
        <v>13</v>
      </c>
      <c r="O237" s="55">
        <v>0</v>
      </c>
      <c r="P237" s="55">
        <v>100</v>
      </c>
      <c r="S237" s="51">
        <f t="shared" si="10"/>
        <v>-0.40216883323698877</v>
      </c>
      <c r="T237" s="51">
        <f t="shared" si="11"/>
        <v>3.2754023004163622</v>
      </c>
    </row>
    <row r="238" spans="1:20" x14ac:dyDescent="0.2">
      <c r="A238" s="61" t="s">
        <v>82</v>
      </c>
      <c r="B238" s="60">
        <v>40321</v>
      </c>
      <c r="C238" s="63" t="str">
        <f>IF(ISNA(HLOOKUP(B238,data!$C$6:$BB$6,1,FALSE)),"",HLOOKUP(B238,data!$C$6:$BB$44,39,FALSE))</f>
        <v/>
      </c>
      <c r="D238" s="62">
        <v>24.9</v>
      </c>
      <c r="E238" s="62">
        <v>7.7</v>
      </c>
      <c r="F238" s="62">
        <v>17.100000000000001</v>
      </c>
      <c r="G238" s="62">
        <v>4.9000000000000004</v>
      </c>
      <c r="H238" s="54">
        <v>7</v>
      </c>
      <c r="I238" s="53">
        <v>2.2999999999999998</v>
      </c>
      <c r="J238" s="53">
        <v>14.7</v>
      </c>
      <c r="K238" s="53">
        <v>0</v>
      </c>
      <c r="L238" s="55">
        <f t="shared" si="9"/>
        <v>1</v>
      </c>
      <c r="M238" s="55" t="str">
        <f t="shared" si="8"/>
        <v/>
      </c>
      <c r="N238" s="55">
        <v>13</v>
      </c>
      <c r="O238" s="55">
        <v>0</v>
      </c>
      <c r="P238" s="55">
        <v>100</v>
      </c>
      <c r="S238" s="51">
        <f t="shared" si="10"/>
        <v>0.28029948983183917</v>
      </c>
      <c r="T238" s="51">
        <f t="shared" si="11"/>
        <v>2.2828561487750405</v>
      </c>
    </row>
    <row r="239" spans="1:20" x14ac:dyDescent="0.2">
      <c r="A239" s="61" t="s">
        <v>83</v>
      </c>
      <c r="B239" s="60">
        <v>40322</v>
      </c>
      <c r="C239" s="63" t="str">
        <f>IF(ISNA(HLOOKUP(B239,data!$C$6:$BB$6,1,FALSE)),"",HLOOKUP(B239,data!$C$6:$BB$44,39,FALSE))</f>
        <v/>
      </c>
      <c r="D239" s="62">
        <v>25.7</v>
      </c>
      <c r="E239" s="62">
        <v>11.2</v>
      </c>
      <c r="F239" s="62">
        <v>19</v>
      </c>
      <c r="G239" s="62">
        <v>7.7</v>
      </c>
      <c r="H239" s="54">
        <v>293</v>
      </c>
      <c r="I239" s="53">
        <v>4</v>
      </c>
      <c r="J239" s="53">
        <v>13.9</v>
      </c>
      <c r="K239" s="53">
        <v>0</v>
      </c>
      <c r="L239" s="55">
        <f t="shared" si="9"/>
        <v>1</v>
      </c>
      <c r="M239" s="55" t="str">
        <f t="shared" si="8"/>
        <v/>
      </c>
      <c r="N239" s="55">
        <v>13</v>
      </c>
      <c r="O239" s="55">
        <v>0</v>
      </c>
      <c r="P239" s="55">
        <v>100</v>
      </c>
      <c r="S239" s="51">
        <f t="shared" si="10"/>
        <v>-3.6820194138097619</v>
      </c>
      <c r="T239" s="51">
        <f t="shared" si="11"/>
        <v>1.562924513957094</v>
      </c>
    </row>
    <row r="240" spans="1:20" x14ac:dyDescent="0.2">
      <c r="A240" s="61" t="s">
        <v>84</v>
      </c>
      <c r="B240" s="107">
        <v>40323</v>
      </c>
      <c r="C240" s="108">
        <f>IF(ISNA(HLOOKUP(B240,data!$C$6:$BB$6,1,FALSE)),"",HLOOKUP(B240,data!$C$6:$BB$44,39,FALSE))</f>
        <v>20</v>
      </c>
      <c r="D240" s="62">
        <v>20.100000000000001</v>
      </c>
      <c r="E240" s="62">
        <v>11.4</v>
      </c>
      <c r="F240" s="62">
        <v>15.4</v>
      </c>
      <c r="G240" s="62">
        <v>10.8</v>
      </c>
      <c r="H240" s="54">
        <v>29</v>
      </c>
      <c r="I240" s="53">
        <v>4.0999999999999996</v>
      </c>
      <c r="J240" s="53">
        <v>4.0999999999999996</v>
      </c>
      <c r="K240" s="53">
        <v>0</v>
      </c>
      <c r="L240" s="55">
        <f t="shared" si="9"/>
        <v>1</v>
      </c>
      <c r="M240" s="55">
        <f t="shared" si="8"/>
        <v>1</v>
      </c>
      <c r="N240" s="55">
        <v>13</v>
      </c>
      <c r="O240" s="55">
        <v>0</v>
      </c>
      <c r="P240" s="55">
        <v>100</v>
      </c>
      <c r="S240" s="51">
        <f t="shared" si="10"/>
        <v>1.9877194430099818</v>
      </c>
      <c r="T240" s="51">
        <f t="shared" si="11"/>
        <v>3.5859407992715222</v>
      </c>
    </row>
    <row r="241" spans="1:20" x14ac:dyDescent="0.2">
      <c r="A241" s="61" t="s">
        <v>85</v>
      </c>
      <c r="B241" s="60">
        <v>40324</v>
      </c>
      <c r="C241" s="63" t="str">
        <f>IF(ISNA(HLOOKUP(B241,data!$C$6:$BB$6,1,FALSE)),"",HLOOKUP(B241,data!$C$6:$BB$44,39,FALSE))</f>
        <v/>
      </c>
      <c r="D241" s="62">
        <v>11.5</v>
      </c>
      <c r="E241" s="62">
        <v>6.9</v>
      </c>
      <c r="F241" s="62">
        <v>9.3000000000000007</v>
      </c>
      <c r="G241" s="62">
        <v>5.7</v>
      </c>
      <c r="H241" s="54">
        <v>40</v>
      </c>
      <c r="I241" s="53">
        <v>3.7</v>
      </c>
      <c r="J241" s="53">
        <v>1.5</v>
      </c>
      <c r="K241" s="53">
        <v>9.9</v>
      </c>
      <c r="L241" s="55" t="str">
        <f t="shared" si="9"/>
        <v/>
      </c>
      <c r="M241" s="55" t="str">
        <f t="shared" si="8"/>
        <v/>
      </c>
      <c r="N241" s="55">
        <v>13</v>
      </c>
      <c r="O241" s="55">
        <v>0</v>
      </c>
      <c r="P241" s="55">
        <v>100</v>
      </c>
      <c r="S241" s="51">
        <f t="shared" si="10"/>
        <v>2.3783141558401955</v>
      </c>
      <c r="T241" s="51">
        <f t="shared" si="11"/>
        <v>2.8343644395402188</v>
      </c>
    </row>
    <row r="242" spans="1:20" x14ac:dyDescent="0.2">
      <c r="A242" s="61" t="s">
        <v>86</v>
      </c>
      <c r="B242" s="60">
        <v>40325</v>
      </c>
      <c r="C242" s="63" t="str">
        <f>IF(ISNA(HLOOKUP(B242,data!$C$6:$BB$6,1,FALSE)),"",HLOOKUP(B242,data!$C$6:$BB$44,39,FALSE))</f>
        <v/>
      </c>
      <c r="D242" s="62">
        <v>16.8</v>
      </c>
      <c r="E242" s="62">
        <v>6.3</v>
      </c>
      <c r="F242" s="62">
        <v>12.1</v>
      </c>
      <c r="G242" s="62">
        <v>5.0999999999999996</v>
      </c>
      <c r="H242" s="54">
        <v>299</v>
      </c>
      <c r="I242" s="53">
        <v>1.5</v>
      </c>
      <c r="J242" s="53">
        <v>4.3</v>
      </c>
      <c r="K242" s="53">
        <v>0.1</v>
      </c>
      <c r="L242" s="55" t="str">
        <f t="shared" si="9"/>
        <v/>
      </c>
      <c r="M242" s="55" t="str">
        <f t="shared" si="8"/>
        <v/>
      </c>
      <c r="N242" s="55">
        <v>13</v>
      </c>
      <c r="O242" s="55">
        <v>0</v>
      </c>
      <c r="P242" s="55">
        <v>100</v>
      </c>
      <c r="S242" s="51">
        <f t="shared" si="10"/>
        <v>-1.3119295607090942</v>
      </c>
      <c r="T242" s="51">
        <f t="shared" si="11"/>
        <v>0.72721443036950473</v>
      </c>
    </row>
    <row r="243" spans="1:20" x14ac:dyDescent="0.2">
      <c r="A243" s="61" t="s">
        <v>80</v>
      </c>
      <c r="B243" s="107">
        <v>40326</v>
      </c>
      <c r="C243" s="108">
        <f>IF(ISNA(HLOOKUP(B243,data!$C$6:$BB$6,1,FALSE)),"",HLOOKUP(B243,data!$C$6:$BB$44,39,FALSE))</f>
        <v>19</v>
      </c>
      <c r="D243" s="62">
        <v>18.2</v>
      </c>
      <c r="E243" s="62">
        <v>5.5</v>
      </c>
      <c r="F243" s="62">
        <v>12.4</v>
      </c>
      <c r="G243" s="62">
        <v>2.2999999999999998</v>
      </c>
      <c r="H243" s="54">
        <v>274</v>
      </c>
      <c r="I243" s="53">
        <v>3.2</v>
      </c>
      <c r="J243" s="53">
        <v>13.4</v>
      </c>
      <c r="K243" s="53">
        <v>0</v>
      </c>
      <c r="L243" s="55">
        <f t="shared" si="9"/>
        <v>1</v>
      </c>
      <c r="M243" s="55">
        <f t="shared" si="8"/>
        <v>1</v>
      </c>
      <c r="N243" s="55">
        <v>13</v>
      </c>
      <c r="O243" s="55">
        <v>0</v>
      </c>
      <c r="P243" s="55">
        <v>100</v>
      </c>
      <c r="S243" s="51">
        <f t="shared" si="10"/>
        <v>-3.1922049608314378</v>
      </c>
      <c r="T243" s="51">
        <f t="shared" si="11"/>
        <v>0.22322071598120072</v>
      </c>
    </row>
    <row r="244" spans="1:20" x14ac:dyDescent="0.2">
      <c r="A244" s="61" t="s">
        <v>81</v>
      </c>
      <c r="B244" s="60">
        <v>40327</v>
      </c>
      <c r="C244" s="63" t="str">
        <f>IF(ISNA(HLOOKUP(B244,data!$C$6:$BB$6,1,FALSE)),"",HLOOKUP(B244,data!$C$6:$BB$44,39,FALSE))</f>
        <v/>
      </c>
      <c r="D244" s="62">
        <v>21.6</v>
      </c>
      <c r="E244" s="62">
        <v>6.4</v>
      </c>
      <c r="F244" s="62">
        <v>14.9</v>
      </c>
      <c r="G244" s="62">
        <v>3.9</v>
      </c>
      <c r="H244" s="54">
        <v>194</v>
      </c>
      <c r="I244" s="53">
        <v>4</v>
      </c>
      <c r="J244" s="53">
        <v>7</v>
      </c>
      <c r="K244" s="53">
        <v>2.2999999999999998</v>
      </c>
      <c r="L244" s="55">
        <f t="shared" si="9"/>
        <v>1</v>
      </c>
      <c r="M244" s="55" t="str">
        <f t="shared" si="8"/>
        <v/>
      </c>
      <c r="N244" s="55">
        <v>13</v>
      </c>
      <c r="O244" s="55">
        <v>0</v>
      </c>
      <c r="P244" s="55">
        <v>100</v>
      </c>
      <c r="S244" s="51">
        <f t="shared" si="10"/>
        <v>-0.96768758239867003</v>
      </c>
      <c r="T244" s="51">
        <f t="shared" si="11"/>
        <v>-3.8811829051039859</v>
      </c>
    </row>
    <row r="245" spans="1:20" x14ac:dyDescent="0.2">
      <c r="A245" s="61" t="s">
        <v>82</v>
      </c>
      <c r="B245" s="60">
        <v>40328</v>
      </c>
      <c r="C245" s="63" t="str">
        <f>IF(ISNA(HLOOKUP(B245,data!$C$6:$BB$6,1,FALSE)),"",HLOOKUP(B245,data!$C$6:$BB$44,39,FALSE))</f>
        <v/>
      </c>
      <c r="D245" s="62">
        <v>14.8</v>
      </c>
      <c r="E245" s="62">
        <v>9</v>
      </c>
      <c r="F245" s="62">
        <v>12.5</v>
      </c>
      <c r="G245" s="62">
        <v>8.9</v>
      </c>
      <c r="H245" s="54">
        <v>254</v>
      </c>
      <c r="I245" s="53">
        <v>4.8</v>
      </c>
      <c r="J245" s="53">
        <v>3.5</v>
      </c>
      <c r="K245" s="53">
        <v>5.8</v>
      </c>
      <c r="L245" s="55" t="str">
        <f t="shared" si="9"/>
        <v/>
      </c>
      <c r="M245" s="55" t="str">
        <f t="shared" si="8"/>
        <v/>
      </c>
      <c r="N245" s="55">
        <v>13</v>
      </c>
      <c r="O245" s="55">
        <v>0</v>
      </c>
      <c r="P245" s="55">
        <v>100</v>
      </c>
      <c r="S245" s="51">
        <f t="shared" si="10"/>
        <v>-4.6140561405039309</v>
      </c>
      <c r="T245" s="51">
        <f t="shared" si="11"/>
        <v>-1.3230593079215947</v>
      </c>
    </row>
    <row r="246" spans="1:20" x14ac:dyDescent="0.2">
      <c r="A246" s="61" t="s">
        <v>83</v>
      </c>
      <c r="B246" s="60">
        <v>40329</v>
      </c>
      <c r="C246" s="63" t="str">
        <f>IF(ISNA(HLOOKUP(B246,data!$C$6:$BB$6,1,FALSE)),"",HLOOKUP(B246,data!$C$6:$BB$44,39,FALSE))</f>
        <v/>
      </c>
      <c r="D246" s="62">
        <v>15.2</v>
      </c>
      <c r="E246" s="62">
        <v>9.4</v>
      </c>
      <c r="F246" s="62">
        <v>12.5</v>
      </c>
      <c r="G246" s="62">
        <v>7.6</v>
      </c>
      <c r="H246" s="54">
        <v>294</v>
      </c>
      <c r="I246" s="53">
        <v>3.8</v>
      </c>
      <c r="J246" s="53">
        <v>1</v>
      </c>
      <c r="K246" s="53">
        <v>0.7</v>
      </c>
      <c r="L246" s="55" t="str">
        <f t="shared" si="9"/>
        <v/>
      </c>
      <c r="M246" s="55" t="str">
        <f t="shared" si="8"/>
        <v/>
      </c>
      <c r="N246" s="55">
        <v>13</v>
      </c>
      <c r="O246" s="55">
        <v>0</v>
      </c>
      <c r="P246" s="55">
        <v>100</v>
      </c>
      <c r="S246" s="51">
        <f t="shared" si="10"/>
        <v>-3.4714727390418827</v>
      </c>
      <c r="T246" s="51">
        <f t="shared" si="11"/>
        <v>1.5455992436880419</v>
      </c>
    </row>
    <row r="247" spans="1:20" x14ac:dyDescent="0.2">
      <c r="A247" s="61" t="s">
        <v>84</v>
      </c>
      <c r="B247" s="60">
        <v>40330</v>
      </c>
      <c r="C247" s="63" t="str">
        <f>IF(ISNA(HLOOKUP(B247,data!$C$6:$BB$6,1,FALSE)),"",HLOOKUP(B247,data!$C$6:$BB$44,39,FALSE))</f>
        <v/>
      </c>
      <c r="D247" s="62">
        <v>18.600000000000001</v>
      </c>
      <c r="E247" s="62">
        <v>7.4</v>
      </c>
      <c r="F247" s="62">
        <v>12.8</v>
      </c>
      <c r="G247" s="62">
        <v>6</v>
      </c>
      <c r="H247" s="54">
        <v>285</v>
      </c>
      <c r="I247" s="53">
        <v>2.4</v>
      </c>
      <c r="J247" s="53">
        <v>2.6</v>
      </c>
      <c r="K247" s="53">
        <v>0</v>
      </c>
      <c r="L247" s="55" t="str">
        <f t="shared" si="9"/>
        <v/>
      </c>
      <c r="M247" s="55" t="str">
        <f t="shared" si="8"/>
        <v/>
      </c>
      <c r="N247" s="55">
        <v>13</v>
      </c>
      <c r="O247" s="55">
        <v>0</v>
      </c>
      <c r="P247" s="55">
        <v>100</v>
      </c>
      <c r="S247" s="51">
        <f t="shared" si="10"/>
        <v>-2.3182219830937636</v>
      </c>
      <c r="T247" s="51">
        <f t="shared" si="11"/>
        <v>0.62116570824605066</v>
      </c>
    </row>
    <row r="248" spans="1:20" x14ac:dyDescent="0.2">
      <c r="A248" s="61" t="s">
        <v>85</v>
      </c>
      <c r="B248" s="107">
        <v>40331</v>
      </c>
      <c r="C248" s="108">
        <f>IF(ISNA(HLOOKUP(B248,data!$C$6:$BB$6,1,FALSE)),"",HLOOKUP(B248,data!$C$6:$BB$44,39,FALSE))</f>
        <v>22</v>
      </c>
      <c r="D248" s="62">
        <v>22.3</v>
      </c>
      <c r="E248" s="62">
        <v>7.4</v>
      </c>
      <c r="F248" s="62">
        <v>15.9</v>
      </c>
      <c r="G248" s="62">
        <v>3.8</v>
      </c>
      <c r="H248" s="54">
        <v>350</v>
      </c>
      <c r="I248" s="53">
        <v>4.2</v>
      </c>
      <c r="J248" s="53">
        <v>13.8</v>
      </c>
      <c r="K248" s="53">
        <v>0</v>
      </c>
      <c r="L248" s="55">
        <f t="shared" si="9"/>
        <v>1</v>
      </c>
      <c r="M248" s="55">
        <f t="shared" si="8"/>
        <v>1</v>
      </c>
      <c r="N248" s="55">
        <v>13</v>
      </c>
      <c r="O248" s="55">
        <v>0</v>
      </c>
      <c r="P248" s="55">
        <v>100</v>
      </c>
      <c r="S248" s="51">
        <f t="shared" si="10"/>
        <v>-0.72932234620111136</v>
      </c>
      <c r="T248" s="51">
        <f t="shared" si="11"/>
        <v>4.1361925626512734</v>
      </c>
    </row>
    <row r="249" spans="1:20" x14ac:dyDescent="0.2">
      <c r="A249" s="61" t="s">
        <v>86</v>
      </c>
      <c r="B249" s="60">
        <v>40332</v>
      </c>
      <c r="C249" s="63" t="str">
        <f>IF(ISNA(HLOOKUP(B249,data!$C$6:$BB$6,1,FALSE)),"",HLOOKUP(B249,data!$C$6:$BB$44,39,FALSE))</f>
        <v/>
      </c>
      <c r="D249" s="62">
        <v>23.7</v>
      </c>
      <c r="E249" s="62">
        <v>9.3000000000000007</v>
      </c>
      <c r="F249" s="62">
        <v>17.100000000000001</v>
      </c>
      <c r="G249" s="62">
        <v>5.9</v>
      </c>
      <c r="H249" s="54">
        <v>23</v>
      </c>
      <c r="I249" s="53">
        <v>4.0999999999999996</v>
      </c>
      <c r="J249" s="53">
        <v>15.4</v>
      </c>
      <c r="K249" s="53">
        <v>0</v>
      </c>
      <c r="L249" s="55">
        <f t="shared" si="9"/>
        <v>1</v>
      </c>
      <c r="M249" s="55" t="str">
        <f t="shared" si="8"/>
        <v/>
      </c>
      <c r="N249" s="55">
        <v>13</v>
      </c>
      <c r="O249" s="55">
        <v>0</v>
      </c>
      <c r="P249" s="55">
        <v>100</v>
      </c>
      <c r="S249" s="51">
        <f t="shared" si="10"/>
        <v>1.6019976268060221</v>
      </c>
      <c r="T249" s="51">
        <f t="shared" si="11"/>
        <v>3.774069899155005</v>
      </c>
    </row>
    <row r="250" spans="1:20" x14ac:dyDescent="0.2">
      <c r="A250" s="61" t="s">
        <v>80</v>
      </c>
      <c r="B250" s="107">
        <v>40333</v>
      </c>
      <c r="C250" s="108">
        <f>IF(ISNA(HLOOKUP(B250,data!$C$6:$BB$6,1,FALSE)),"",HLOOKUP(B250,data!$C$6:$BB$44,39,FALSE))</f>
        <v>30</v>
      </c>
      <c r="D250" s="62">
        <v>24.9</v>
      </c>
      <c r="E250" s="62">
        <v>9.9</v>
      </c>
      <c r="F250" s="62">
        <v>18.3</v>
      </c>
      <c r="G250" s="62">
        <v>8.1999999999999993</v>
      </c>
      <c r="H250" s="54">
        <v>36</v>
      </c>
      <c r="I250" s="53">
        <v>2.8</v>
      </c>
      <c r="J250" s="53">
        <v>15.4</v>
      </c>
      <c r="K250" s="53">
        <v>0</v>
      </c>
      <c r="L250" s="55">
        <f t="shared" si="9"/>
        <v>1</v>
      </c>
      <c r="M250" s="55">
        <f t="shared" ref="M250:M313" si="12">IF(ISNUMBER(C250),IF(L250=1,1,""),"")</f>
        <v>1</v>
      </c>
      <c r="N250" s="55">
        <v>13</v>
      </c>
      <c r="O250" s="55">
        <v>0</v>
      </c>
      <c r="P250" s="55">
        <v>100</v>
      </c>
      <c r="S250" s="51">
        <f t="shared" si="10"/>
        <v>1.6457987064189248</v>
      </c>
      <c r="T250" s="51">
        <f t="shared" si="11"/>
        <v>2.2652475842498525</v>
      </c>
    </row>
    <row r="251" spans="1:20" x14ac:dyDescent="0.2">
      <c r="A251" s="61" t="s">
        <v>81</v>
      </c>
      <c r="B251" s="60">
        <v>40334</v>
      </c>
      <c r="C251" s="63" t="str">
        <f>IF(ISNA(HLOOKUP(B251,data!$C$6:$BB$6,1,FALSE)),"",HLOOKUP(B251,data!$C$6:$BB$44,39,FALSE))</f>
        <v/>
      </c>
      <c r="D251" s="62">
        <v>28</v>
      </c>
      <c r="E251" s="62">
        <v>10.199999999999999</v>
      </c>
      <c r="F251" s="62">
        <v>20.399999999999999</v>
      </c>
      <c r="G251" s="62">
        <v>5.4</v>
      </c>
      <c r="H251" s="54">
        <v>25</v>
      </c>
      <c r="I251" s="53">
        <v>1.5</v>
      </c>
      <c r="J251" s="53">
        <v>13.7</v>
      </c>
      <c r="K251" s="53">
        <v>0</v>
      </c>
      <c r="L251" s="55">
        <f t="shared" ref="L251:L314" si="13">IF(D251&gt;18,IF(I251&lt;5,IF(J251&gt;8,1,IF(J251&gt;4,IF(K251&lt;5,1,""),"")),""),"")</f>
        <v>1</v>
      </c>
      <c r="M251" s="55" t="str">
        <f t="shared" si="12"/>
        <v/>
      </c>
      <c r="N251" s="55">
        <v>13</v>
      </c>
      <c r="O251" s="55">
        <v>0</v>
      </c>
      <c r="P251" s="55">
        <v>100</v>
      </c>
      <c r="S251" s="51">
        <f t="shared" si="10"/>
        <v>0.63392739261104913</v>
      </c>
      <c r="T251" s="51">
        <f t="shared" si="11"/>
        <v>1.3594616805549748</v>
      </c>
    </row>
    <row r="252" spans="1:20" x14ac:dyDescent="0.2">
      <c r="A252" s="61" t="s">
        <v>82</v>
      </c>
      <c r="B252" s="60">
        <v>40335</v>
      </c>
      <c r="C252" s="63" t="str">
        <f>IF(ISNA(HLOOKUP(B252,data!$C$6:$BB$6,1,FALSE)),"",HLOOKUP(B252,data!$C$6:$BB$44,39,FALSE))</f>
        <v/>
      </c>
      <c r="D252" s="62">
        <v>28.9</v>
      </c>
      <c r="E252" s="62">
        <v>12.7</v>
      </c>
      <c r="F252" s="62">
        <v>19.3</v>
      </c>
      <c r="G252" s="62">
        <v>9.1</v>
      </c>
      <c r="H252" s="54">
        <v>261</v>
      </c>
      <c r="I252" s="53">
        <v>2.5</v>
      </c>
      <c r="J252" s="53">
        <v>6.7</v>
      </c>
      <c r="K252" s="53">
        <v>4.0999999999999996</v>
      </c>
      <c r="L252" s="55">
        <f t="shared" si="13"/>
        <v>1</v>
      </c>
      <c r="M252" s="55" t="str">
        <f t="shared" si="12"/>
        <v/>
      </c>
      <c r="N252" s="55">
        <v>13</v>
      </c>
      <c r="O252" s="55">
        <v>0</v>
      </c>
      <c r="P252" s="55">
        <v>100</v>
      </c>
      <c r="S252" s="51">
        <f t="shared" si="10"/>
        <v>-2.4692208514878442</v>
      </c>
      <c r="T252" s="51">
        <f t="shared" si="11"/>
        <v>-0.3910861626005776</v>
      </c>
    </row>
    <row r="253" spans="1:20" x14ac:dyDescent="0.2">
      <c r="A253" s="61" t="s">
        <v>83</v>
      </c>
      <c r="B253" s="60">
        <v>40336</v>
      </c>
      <c r="C253" s="63" t="str">
        <f>IF(ISNA(HLOOKUP(B253,data!$C$6:$BB$6,1,FALSE)),"",HLOOKUP(B253,data!$C$6:$BB$44,39,FALSE))</f>
        <v/>
      </c>
      <c r="D253" s="62">
        <v>21.5</v>
      </c>
      <c r="E253" s="62">
        <v>12.3</v>
      </c>
      <c r="F253" s="62">
        <v>16.399999999999999</v>
      </c>
      <c r="G253" s="62">
        <v>10.4</v>
      </c>
      <c r="H253" s="54">
        <v>245</v>
      </c>
      <c r="I253" s="53">
        <v>4</v>
      </c>
      <c r="J253" s="53">
        <v>2.6</v>
      </c>
      <c r="K253" s="53">
        <v>0</v>
      </c>
      <c r="L253" s="55" t="str">
        <f t="shared" si="13"/>
        <v/>
      </c>
      <c r="M253" s="55" t="str">
        <f t="shared" si="12"/>
        <v/>
      </c>
      <c r="N253" s="55">
        <v>13</v>
      </c>
      <c r="O253" s="55">
        <v>0</v>
      </c>
      <c r="P253" s="55">
        <v>100</v>
      </c>
      <c r="S253" s="51">
        <f t="shared" si="10"/>
        <v>-3.6252311481465989</v>
      </c>
      <c r="T253" s="51">
        <f t="shared" si="11"/>
        <v>-1.6904730469627998</v>
      </c>
    </row>
    <row r="254" spans="1:20" x14ac:dyDescent="0.2">
      <c r="A254" s="61" t="s">
        <v>84</v>
      </c>
      <c r="B254" s="60">
        <v>40337</v>
      </c>
      <c r="C254" s="63" t="str">
        <f>IF(ISNA(HLOOKUP(B254,data!$C$6:$BB$6,1,FALSE)),"",HLOOKUP(B254,data!$C$6:$BB$44,39,FALSE))</f>
        <v/>
      </c>
      <c r="D254" s="62">
        <v>25</v>
      </c>
      <c r="E254" s="62">
        <v>12.8</v>
      </c>
      <c r="F254" s="62">
        <v>18.100000000000001</v>
      </c>
      <c r="G254" s="62">
        <v>11</v>
      </c>
      <c r="H254" s="54">
        <v>182</v>
      </c>
      <c r="I254" s="53">
        <v>2.9</v>
      </c>
      <c r="J254" s="53">
        <v>3.1</v>
      </c>
      <c r="K254" s="53">
        <v>4.2</v>
      </c>
      <c r="L254" s="55" t="str">
        <f t="shared" si="13"/>
        <v/>
      </c>
      <c r="M254" s="55" t="str">
        <f t="shared" si="12"/>
        <v/>
      </c>
      <c r="N254" s="55">
        <v>13</v>
      </c>
      <c r="O254" s="55">
        <v>0</v>
      </c>
      <c r="P254" s="55">
        <v>100</v>
      </c>
      <c r="S254" s="51">
        <f t="shared" si="10"/>
        <v>-0.10120854043725261</v>
      </c>
      <c r="T254" s="51">
        <f t="shared" si="11"/>
        <v>-2.8982333983553774</v>
      </c>
    </row>
    <row r="255" spans="1:20" x14ac:dyDescent="0.2">
      <c r="A255" s="61" t="s">
        <v>85</v>
      </c>
      <c r="B255" s="60">
        <v>40338</v>
      </c>
      <c r="C255" s="63" t="str">
        <f>IF(ISNA(HLOOKUP(B255,data!$C$6:$BB$6,1,FALSE)),"",HLOOKUP(B255,data!$C$6:$BB$44,39,FALSE))</f>
        <v/>
      </c>
      <c r="D255" s="62">
        <v>19.600000000000001</v>
      </c>
      <c r="E255" s="62">
        <v>14.6</v>
      </c>
      <c r="F255" s="62">
        <v>17.7</v>
      </c>
      <c r="G255" s="62">
        <v>14.3</v>
      </c>
      <c r="H255" s="54">
        <v>110</v>
      </c>
      <c r="I255" s="53">
        <v>2</v>
      </c>
      <c r="J255" s="53">
        <v>0</v>
      </c>
      <c r="K255" s="53">
        <v>0.8</v>
      </c>
      <c r="L255" s="55" t="str">
        <f t="shared" si="13"/>
        <v/>
      </c>
      <c r="M255" s="55" t="str">
        <f t="shared" si="12"/>
        <v/>
      </c>
      <c r="N255" s="55">
        <v>13</v>
      </c>
      <c r="O255" s="55">
        <v>0</v>
      </c>
      <c r="P255" s="55">
        <v>100</v>
      </c>
      <c r="S255" s="51">
        <f t="shared" si="10"/>
        <v>1.8793852415718169</v>
      </c>
      <c r="T255" s="51">
        <f t="shared" si="11"/>
        <v>-0.68404028665133743</v>
      </c>
    </row>
    <row r="256" spans="1:20" x14ac:dyDescent="0.2">
      <c r="A256" s="61" t="s">
        <v>86</v>
      </c>
      <c r="B256" s="60">
        <v>40339</v>
      </c>
      <c r="C256" s="63" t="str">
        <f>IF(ISNA(HLOOKUP(B256,data!$C$6:$BB$6,1,FALSE)),"",HLOOKUP(B256,data!$C$6:$BB$44,39,FALSE))</f>
        <v/>
      </c>
      <c r="D256" s="62">
        <v>22.6</v>
      </c>
      <c r="E256" s="62">
        <v>16.8</v>
      </c>
      <c r="F256" s="62">
        <v>20.100000000000001</v>
      </c>
      <c r="G256" s="62">
        <v>16.600000000000001</v>
      </c>
      <c r="H256" s="54">
        <v>105</v>
      </c>
      <c r="I256" s="53">
        <v>1.9</v>
      </c>
      <c r="J256" s="53">
        <v>1.1000000000000001</v>
      </c>
      <c r="K256" s="53">
        <v>0.7</v>
      </c>
      <c r="L256" s="55" t="str">
        <f t="shared" si="13"/>
        <v/>
      </c>
      <c r="M256" s="55" t="str">
        <f t="shared" si="12"/>
        <v/>
      </c>
      <c r="N256" s="55">
        <v>13</v>
      </c>
      <c r="O256" s="55">
        <v>0</v>
      </c>
      <c r="P256" s="55">
        <v>100</v>
      </c>
      <c r="S256" s="51">
        <f t="shared" si="10"/>
        <v>1.8352590699492297</v>
      </c>
      <c r="T256" s="51">
        <f t="shared" si="11"/>
        <v>-0.49175618569478957</v>
      </c>
    </row>
    <row r="257" spans="1:20" x14ac:dyDescent="0.2">
      <c r="A257" s="61" t="s">
        <v>80</v>
      </c>
      <c r="B257" s="107">
        <v>40340</v>
      </c>
      <c r="C257" s="108">
        <f>IF(ISNA(HLOOKUP(B257,data!$C$6:$BB$6,1,FALSE)),"",HLOOKUP(B257,data!$C$6:$BB$44,39,FALSE))</f>
        <v>22</v>
      </c>
      <c r="D257" s="62">
        <v>24.8</v>
      </c>
      <c r="E257" s="62">
        <v>13.4</v>
      </c>
      <c r="F257" s="62">
        <v>18.3</v>
      </c>
      <c r="G257" s="62">
        <v>12.9</v>
      </c>
      <c r="H257" s="54">
        <v>242</v>
      </c>
      <c r="I257" s="53">
        <v>5.0999999999999996</v>
      </c>
      <c r="J257" s="53">
        <v>6.4</v>
      </c>
      <c r="K257" s="53">
        <v>0</v>
      </c>
      <c r="L257" s="55" t="str">
        <f t="shared" si="13"/>
        <v/>
      </c>
      <c r="M257" s="55" t="str">
        <f t="shared" si="12"/>
        <v/>
      </c>
      <c r="N257" s="55">
        <v>13</v>
      </c>
      <c r="O257" s="55">
        <v>0</v>
      </c>
      <c r="P257" s="55">
        <v>100</v>
      </c>
      <c r="S257" s="51">
        <f t="shared" si="10"/>
        <v>-4.5030327235805272</v>
      </c>
      <c r="T257" s="51">
        <f t="shared" si="11"/>
        <v>-2.3943049702080428</v>
      </c>
    </row>
    <row r="258" spans="1:20" x14ac:dyDescent="0.2">
      <c r="A258" s="61" t="s">
        <v>81</v>
      </c>
      <c r="B258" s="60">
        <v>40341</v>
      </c>
      <c r="C258" s="63" t="str">
        <f>IF(ISNA(HLOOKUP(B258,data!$C$6:$BB$6,1,FALSE)),"",HLOOKUP(B258,data!$C$6:$BB$44,39,FALSE))</f>
        <v/>
      </c>
      <c r="D258" s="62">
        <v>20.7</v>
      </c>
      <c r="E258" s="62">
        <v>8.8000000000000007</v>
      </c>
      <c r="F258" s="62">
        <v>14.9</v>
      </c>
      <c r="G258" s="62">
        <v>6.1</v>
      </c>
      <c r="H258" s="54">
        <v>325</v>
      </c>
      <c r="I258" s="53">
        <v>3.3</v>
      </c>
      <c r="J258" s="53">
        <v>8.6999999999999993</v>
      </c>
      <c r="K258" s="53">
        <v>0</v>
      </c>
      <c r="L258" s="55">
        <f t="shared" si="13"/>
        <v>1</v>
      </c>
      <c r="M258" s="55" t="str">
        <f t="shared" si="12"/>
        <v/>
      </c>
      <c r="N258" s="55">
        <v>13</v>
      </c>
      <c r="O258" s="55">
        <v>0</v>
      </c>
      <c r="P258" s="55">
        <v>100</v>
      </c>
      <c r="S258" s="51">
        <f t="shared" si="10"/>
        <v>-1.8928022399584534</v>
      </c>
      <c r="T258" s="51">
        <f t="shared" si="11"/>
        <v>2.7032017461536721</v>
      </c>
    </row>
    <row r="259" spans="1:20" x14ac:dyDescent="0.2">
      <c r="A259" s="61" t="s">
        <v>82</v>
      </c>
      <c r="B259" s="60">
        <v>40342</v>
      </c>
      <c r="C259" s="63" t="str">
        <f>IF(ISNA(HLOOKUP(B259,data!$C$6:$BB$6,1,FALSE)),"",HLOOKUP(B259,data!$C$6:$BB$44,39,FALSE))</f>
        <v/>
      </c>
      <c r="D259" s="62">
        <v>16.899999999999999</v>
      </c>
      <c r="E259" s="62">
        <v>5</v>
      </c>
      <c r="F259" s="62">
        <v>12.9</v>
      </c>
      <c r="G259" s="62">
        <v>1.5</v>
      </c>
      <c r="H259" s="54">
        <v>6</v>
      </c>
      <c r="I259" s="53">
        <v>1.6</v>
      </c>
      <c r="J259" s="53">
        <v>4.7</v>
      </c>
      <c r="K259" s="65">
        <v>0</v>
      </c>
      <c r="L259" s="55" t="str">
        <f t="shared" si="13"/>
        <v/>
      </c>
      <c r="M259" s="55" t="str">
        <f t="shared" si="12"/>
        <v/>
      </c>
      <c r="N259" s="55">
        <v>13</v>
      </c>
      <c r="O259" s="55">
        <v>0</v>
      </c>
      <c r="P259" s="55">
        <v>100</v>
      </c>
      <c r="S259" s="51">
        <f t="shared" si="10"/>
        <v>0.16724554122824553</v>
      </c>
      <c r="T259" s="51">
        <f t="shared" si="11"/>
        <v>1.5912350325892373</v>
      </c>
    </row>
    <row r="260" spans="1:20" x14ac:dyDescent="0.2">
      <c r="A260" s="61" t="s">
        <v>83</v>
      </c>
      <c r="B260" s="60">
        <v>40343</v>
      </c>
      <c r="C260" s="63" t="str">
        <f>IF(ISNA(HLOOKUP(B260,data!$C$6:$BB$6,1,FALSE)),"",HLOOKUP(B260,data!$C$6:$BB$44,39,FALSE))</f>
        <v/>
      </c>
      <c r="D260" s="62">
        <v>23.5</v>
      </c>
      <c r="E260" s="62">
        <v>8.8000000000000007</v>
      </c>
      <c r="F260" s="62">
        <v>17.3</v>
      </c>
      <c r="G260" s="62">
        <v>4.4000000000000004</v>
      </c>
      <c r="H260" s="54">
        <v>41</v>
      </c>
      <c r="I260" s="53">
        <v>4</v>
      </c>
      <c r="J260" s="53">
        <v>9.3000000000000007</v>
      </c>
      <c r="K260" s="53">
        <v>0</v>
      </c>
      <c r="L260" s="55">
        <f t="shared" si="13"/>
        <v>1</v>
      </c>
      <c r="M260" s="55" t="str">
        <f t="shared" si="12"/>
        <v/>
      </c>
      <c r="N260" s="55">
        <v>13</v>
      </c>
      <c r="O260" s="55">
        <v>0</v>
      </c>
      <c r="P260" s="55">
        <v>100</v>
      </c>
      <c r="S260" s="51">
        <f t="shared" si="10"/>
        <v>2.6242361159620287</v>
      </c>
      <c r="T260" s="51">
        <f t="shared" si="11"/>
        <v>3.0188383208910885</v>
      </c>
    </row>
    <row r="261" spans="1:20" x14ac:dyDescent="0.2">
      <c r="A261" s="61" t="s">
        <v>84</v>
      </c>
      <c r="B261" s="107">
        <v>40344</v>
      </c>
      <c r="C261" s="108">
        <f>IF(ISNA(HLOOKUP(B261,data!$C$6:$BB$6,1,FALSE)),"",HLOOKUP(B261,data!$C$6:$BB$44,39,FALSE))</f>
        <v>19</v>
      </c>
      <c r="D261" s="62">
        <v>19.399999999999999</v>
      </c>
      <c r="E261" s="62">
        <v>9.4</v>
      </c>
      <c r="F261" s="62">
        <v>14.4</v>
      </c>
      <c r="G261" s="62">
        <v>8.6</v>
      </c>
      <c r="H261" s="54">
        <v>17</v>
      </c>
      <c r="I261" s="53">
        <v>6</v>
      </c>
      <c r="J261" s="53">
        <v>13.5</v>
      </c>
      <c r="K261" s="53">
        <v>0</v>
      </c>
      <c r="L261" s="55" t="str">
        <f t="shared" si="13"/>
        <v/>
      </c>
      <c r="M261" s="55" t="str">
        <f t="shared" si="12"/>
        <v/>
      </c>
      <c r="N261" s="55">
        <v>13</v>
      </c>
      <c r="O261" s="55">
        <v>0</v>
      </c>
      <c r="P261" s="55">
        <v>100</v>
      </c>
      <c r="S261" s="51">
        <f t="shared" si="10"/>
        <v>1.7542302283364206</v>
      </c>
      <c r="T261" s="51">
        <f t="shared" si="11"/>
        <v>5.7378285357782124</v>
      </c>
    </row>
    <row r="262" spans="1:20" x14ac:dyDescent="0.2">
      <c r="A262" s="61" t="s">
        <v>85</v>
      </c>
      <c r="B262" s="60">
        <v>40345</v>
      </c>
      <c r="C262" s="63" t="str">
        <f>IF(ISNA(HLOOKUP(B262,data!$C$6:$BB$6,1,FALSE)),"",HLOOKUP(B262,data!$C$6:$BB$44,39,FALSE))</f>
        <v/>
      </c>
      <c r="D262" s="62">
        <v>23.4</v>
      </c>
      <c r="E262" s="62">
        <v>7.2</v>
      </c>
      <c r="F262" s="62">
        <v>16.399999999999999</v>
      </c>
      <c r="G262" s="62">
        <v>6.3</v>
      </c>
      <c r="H262" s="54">
        <v>49</v>
      </c>
      <c r="I262" s="53">
        <v>5.7</v>
      </c>
      <c r="J262" s="53">
        <v>14.1</v>
      </c>
      <c r="K262" s="53">
        <v>0</v>
      </c>
      <c r="L262" s="55" t="str">
        <f t="shared" si="13"/>
        <v/>
      </c>
      <c r="M262" s="55" t="str">
        <f t="shared" si="12"/>
        <v/>
      </c>
      <c r="N262" s="55">
        <v>13</v>
      </c>
      <c r="O262" s="55">
        <v>0</v>
      </c>
      <c r="P262" s="55">
        <v>100</v>
      </c>
      <c r="S262" s="51">
        <f t="shared" si="10"/>
        <v>4.3018446072698007</v>
      </c>
      <c r="T262" s="51">
        <f t="shared" si="11"/>
        <v>3.7395364652458918</v>
      </c>
    </row>
    <row r="263" spans="1:20" x14ac:dyDescent="0.2">
      <c r="A263" s="61" t="s">
        <v>86</v>
      </c>
      <c r="B263" s="60">
        <v>40346</v>
      </c>
      <c r="C263" s="63" t="str">
        <f>IF(ISNA(HLOOKUP(B263,data!$C$6:$BB$6,1,FALSE)),"",HLOOKUP(B263,data!$C$6:$BB$44,39,FALSE))</f>
        <v/>
      </c>
      <c r="D263" s="62">
        <v>25</v>
      </c>
      <c r="E263" s="62">
        <v>11.6</v>
      </c>
      <c r="F263" s="62">
        <v>18.5</v>
      </c>
      <c r="G263" s="62">
        <v>10.9</v>
      </c>
      <c r="H263" s="54">
        <v>45</v>
      </c>
      <c r="I263" s="53">
        <v>5.4</v>
      </c>
      <c r="J263" s="53">
        <v>10.7</v>
      </c>
      <c r="K263" s="53">
        <v>0</v>
      </c>
      <c r="L263" s="55" t="str">
        <f t="shared" si="13"/>
        <v/>
      </c>
      <c r="M263" s="55" t="str">
        <f t="shared" si="12"/>
        <v/>
      </c>
      <c r="N263" s="55">
        <v>13</v>
      </c>
      <c r="O263" s="55">
        <v>0</v>
      </c>
      <c r="P263" s="55">
        <v>100</v>
      </c>
      <c r="S263" s="51">
        <f t="shared" si="10"/>
        <v>3.8183766184073566</v>
      </c>
      <c r="T263" s="51">
        <f t="shared" si="11"/>
        <v>3.8183766184073571</v>
      </c>
    </row>
    <row r="264" spans="1:20" x14ac:dyDescent="0.2">
      <c r="A264" s="61" t="s">
        <v>80</v>
      </c>
      <c r="B264" s="60">
        <v>40347</v>
      </c>
      <c r="C264" s="63" t="str">
        <f>IF(ISNA(HLOOKUP(B264,data!$C$6:$BB$6,1,FALSE)),"",HLOOKUP(B264,data!$C$6:$BB$44,39,FALSE))</f>
        <v/>
      </c>
      <c r="D264" s="62">
        <v>18</v>
      </c>
      <c r="E264" s="62">
        <v>10.1</v>
      </c>
      <c r="F264" s="62">
        <v>13.6</v>
      </c>
      <c r="G264" s="62">
        <v>8.5</v>
      </c>
      <c r="H264" s="54">
        <v>343</v>
      </c>
      <c r="I264" s="53">
        <v>4.5999999999999996</v>
      </c>
      <c r="J264" s="53">
        <v>1.8</v>
      </c>
      <c r="K264" s="53">
        <v>0</v>
      </c>
      <c r="L264" s="55" t="str">
        <f t="shared" si="13"/>
        <v/>
      </c>
      <c r="M264" s="55" t="str">
        <f t="shared" si="12"/>
        <v/>
      </c>
      <c r="N264" s="55">
        <v>13</v>
      </c>
      <c r="O264" s="55">
        <v>0</v>
      </c>
      <c r="P264" s="55">
        <v>100</v>
      </c>
      <c r="S264" s="51">
        <f t="shared" si="10"/>
        <v>-1.3449098417245868</v>
      </c>
      <c r="T264" s="51">
        <f t="shared" si="11"/>
        <v>4.3990018774299635</v>
      </c>
    </row>
    <row r="265" spans="1:20" x14ac:dyDescent="0.2">
      <c r="A265" s="61" t="s">
        <v>81</v>
      </c>
      <c r="B265" s="60">
        <v>40348</v>
      </c>
      <c r="C265" s="63" t="str">
        <f>IF(ISNA(HLOOKUP(B265,data!$C$6:$BB$6,1,FALSE)),"",HLOOKUP(B265,data!$C$6:$BB$44,39,FALSE))</f>
        <v/>
      </c>
      <c r="D265" s="62">
        <v>16.600000000000001</v>
      </c>
      <c r="E265" s="62">
        <v>9.4</v>
      </c>
      <c r="F265" s="62">
        <v>12</v>
      </c>
      <c r="G265" s="62">
        <v>8.6999999999999993</v>
      </c>
      <c r="H265" s="54">
        <v>312</v>
      </c>
      <c r="I265" s="53">
        <v>4.5</v>
      </c>
      <c r="J265" s="53">
        <v>5.2</v>
      </c>
      <c r="K265" s="53">
        <v>1.2</v>
      </c>
      <c r="L265" s="55" t="str">
        <f t="shared" si="13"/>
        <v/>
      </c>
      <c r="M265" s="55" t="str">
        <f t="shared" si="12"/>
        <v/>
      </c>
      <c r="N265" s="55">
        <v>13</v>
      </c>
      <c r="O265" s="55">
        <v>0</v>
      </c>
      <c r="P265" s="55">
        <v>100</v>
      </c>
      <c r="S265" s="51">
        <f t="shared" si="10"/>
        <v>-3.3441517146482758</v>
      </c>
      <c r="T265" s="51">
        <f t="shared" si="11"/>
        <v>3.0110877286148598</v>
      </c>
    </row>
    <row r="266" spans="1:20" x14ac:dyDescent="0.2">
      <c r="A266" s="61" t="s">
        <v>82</v>
      </c>
      <c r="B266" s="60">
        <v>40349</v>
      </c>
      <c r="C266" s="63" t="str">
        <f>IF(ISNA(HLOOKUP(B266,data!$C$6:$BB$6,1,FALSE)),"",HLOOKUP(B266,data!$C$6:$BB$44,39,FALSE))</f>
        <v/>
      </c>
      <c r="D266" s="62">
        <v>15.5</v>
      </c>
      <c r="E266" s="62">
        <v>9.1</v>
      </c>
      <c r="F266" s="62">
        <v>12.1</v>
      </c>
      <c r="G266" s="62">
        <v>8.4</v>
      </c>
      <c r="H266" s="54">
        <v>318</v>
      </c>
      <c r="I266" s="53">
        <v>4.0999999999999996</v>
      </c>
      <c r="J266" s="53">
        <v>0.3</v>
      </c>
      <c r="K266" s="53">
        <v>0</v>
      </c>
      <c r="L266" s="55" t="str">
        <f t="shared" si="13"/>
        <v/>
      </c>
      <c r="M266" s="55" t="str">
        <f t="shared" si="12"/>
        <v/>
      </c>
      <c r="N266" s="55">
        <v>13</v>
      </c>
      <c r="O266" s="55">
        <v>0</v>
      </c>
      <c r="P266" s="55">
        <v>100</v>
      </c>
      <c r="S266" s="51">
        <f t="shared" si="10"/>
        <v>-2.7434354860713182</v>
      </c>
      <c r="T266" s="51">
        <f t="shared" si="11"/>
        <v>3.0468937844573163</v>
      </c>
    </row>
    <row r="267" spans="1:20" x14ac:dyDescent="0.2">
      <c r="A267" s="61" t="s">
        <v>83</v>
      </c>
      <c r="B267" s="60">
        <v>40350</v>
      </c>
      <c r="C267" s="63" t="str">
        <f>IF(ISNA(HLOOKUP(B267,data!$C$6:$BB$6,1,FALSE)),"",HLOOKUP(B267,data!$C$6:$BB$44,39,FALSE))</f>
        <v/>
      </c>
      <c r="D267" s="62">
        <v>20</v>
      </c>
      <c r="E267" s="62">
        <v>7.8</v>
      </c>
      <c r="F267" s="62">
        <v>14.4</v>
      </c>
      <c r="G267" s="62">
        <v>6.4</v>
      </c>
      <c r="H267" s="54">
        <v>341</v>
      </c>
      <c r="I267" s="53">
        <v>3.3</v>
      </c>
      <c r="J267" s="53">
        <v>11.7</v>
      </c>
      <c r="K267" s="53">
        <v>0</v>
      </c>
      <c r="L267" s="55">
        <f t="shared" si="13"/>
        <v>1</v>
      </c>
      <c r="M267" s="55" t="str">
        <f t="shared" si="12"/>
        <v/>
      </c>
      <c r="N267" s="55">
        <v>13</v>
      </c>
      <c r="O267" s="55">
        <v>0</v>
      </c>
      <c r="P267" s="55">
        <v>100</v>
      </c>
      <c r="S267" s="51">
        <f t="shared" si="10"/>
        <v>-1.0743749097086197</v>
      </c>
      <c r="T267" s="51">
        <f t="shared" si="11"/>
        <v>3.1202112994777442</v>
      </c>
    </row>
    <row r="268" spans="1:20" x14ac:dyDescent="0.2">
      <c r="A268" s="61" t="s">
        <v>84</v>
      </c>
      <c r="B268" s="60">
        <v>40351</v>
      </c>
      <c r="C268" s="63" t="str">
        <f>IF(ISNA(HLOOKUP(B268,data!$C$6:$BB$6,1,FALSE)),"",HLOOKUP(B268,data!$C$6:$BB$44,39,FALSE))</f>
        <v/>
      </c>
      <c r="D268" s="62">
        <v>22.1</v>
      </c>
      <c r="E268" s="62">
        <v>5.6</v>
      </c>
      <c r="F268" s="62">
        <v>15.5</v>
      </c>
      <c r="G268" s="62">
        <v>0.5</v>
      </c>
      <c r="H268" s="54">
        <v>2</v>
      </c>
      <c r="I268" s="53">
        <v>1.8</v>
      </c>
      <c r="J268" s="53">
        <v>14.3</v>
      </c>
      <c r="K268" s="53">
        <v>0</v>
      </c>
      <c r="L268" s="55">
        <f t="shared" si="13"/>
        <v>1</v>
      </c>
      <c r="M268" s="55" t="str">
        <f t="shared" si="12"/>
        <v/>
      </c>
      <c r="N268" s="55">
        <v>13</v>
      </c>
      <c r="O268" s="55">
        <v>0</v>
      </c>
      <c r="P268" s="55">
        <v>100</v>
      </c>
      <c r="S268" s="51">
        <f t="shared" si="10"/>
        <v>6.2819094064501743E-2</v>
      </c>
      <c r="T268" s="51">
        <f t="shared" si="11"/>
        <v>1.7989034886343724</v>
      </c>
    </row>
    <row r="269" spans="1:20" x14ac:dyDescent="0.2">
      <c r="A269" s="61" t="s">
        <v>85</v>
      </c>
      <c r="B269" s="60">
        <v>40352</v>
      </c>
      <c r="C269" s="63" t="str">
        <f>IF(ISNA(HLOOKUP(B269,data!$C$6:$BB$6,1,FALSE)),"",HLOOKUP(B269,data!$C$6:$BB$44,39,FALSE))</f>
        <v/>
      </c>
      <c r="D269" s="62">
        <v>26.9</v>
      </c>
      <c r="E269" s="62">
        <v>8</v>
      </c>
      <c r="F269" s="62">
        <v>19.3</v>
      </c>
      <c r="G269" s="62">
        <v>3.2</v>
      </c>
      <c r="H269" s="54">
        <v>3</v>
      </c>
      <c r="I269" s="53">
        <v>1.5</v>
      </c>
      <c r="J269" s="53">
        <v>15.2</v>
      </c>
      <c r="K269" s="53">
        <v>0</v>
      </c>
      <c r="L269" s="55">
        <f t="shared" si="13"/>
        <v>1</v>
      </c>
      <c r="M269" s="55" t="str">
        <f t="shared" si="12"/>
        <v/>
      </c>
      <c r="N269" s="55">
        <v>13</v>
      </c>
      <c r="O269" s="55">
        <v>0</v>
      </c>
      <c r="P269" s="55">
        <v>100</v>
      </c>
      <c r="S269" s="51">
        <f t="shared" si="10"/>
        <v>7.8503934364415745E-2</v>
      </c>
      <c r="T269" s="51">
        <f t="shared" si="11"/>
        <v>1.4979443021318608</v>
      </c>
    </row>
    <row r="270" spans="1:20" x14ac:dyDescent="0.2">
      <c r="A270" s="61" t="s">
        <v>86</v>
      </c>
      <c r="B270" s="60">
        <v>40353</v>
      </c>
      <c r="C270" s="63" t="str">
        <f>IF(ISNA(HLOOKUP(B270,data!$C$6:$BB$6,1,FALSE)),"",HLOOKUP(B270,data!$C$6:$BB$44,39,FALSE))</f>
        <v/>
      </c>
      <c r="D270" s="62">
        <v>28.2</v>
      </c>
      <c r="E270" s="62">
        <v>11.2</v>
      </c>
      <c r="F270" s="62">
        <v>20.3</v>
      </c>
      <c r="G270" s="62">
        <v>7.2</v>
      </c>
      <c r="H270" s="54">
        <v>303</v>
      </c>
      <c r="I270" s="53">
        <v>2</v>
      </c>
      <c r="J270" s="53">
        <v>9.3000000000000007</v>
      </c>
      <c r="K270" s="53">
        <v>0</v>
      </c>
      <c r="L270" s="55">
        <f t="shared" si="13"/>
        <v>1</v>
      </c>
      <c r="M270" s="55" t="str">
        <f t="shared" si="12"/>
        <v/>
      </c>
      <c r="N270" s="55">
        <v>13</v>
      </c>
      <c r="O270" s="55">
        <v>0</v>
      </c>
      <c r="P270" s="55">
        <v>100</v>
      </c>
      <c r="S270" s="51">
        <f t="shared" si="10"/>
        <v>-1.6773411358908485</v>
      </c>
      <c r="T270" s="51">
        <f t="shared" si="11"/>
        <v>1.0892780700300533</v>
      </c>
    </row>
    <row r="271" spans="1:20" x14ac:dyDescent="0.2">
      <c r="A271" s="61" t="s">
        <v>80</v>
      </c>
      <c r="B271" s="60">
        <v>40354</v>
      </c>
      <c r="C271" s="63" t="str">
        <f>IF(ISNA(HLOOKUP(B271,data!$C$6:$BB$6,1,FALSE)),"",HLOOKUP(B271,data!$C$6:$BB$44,39,FALSE))</f>
        <v/>
      </c>
      <c r="D271" s="62">
        <v>26</v>
      </c>
      <c r="E271" s="62">
        <v>11.2</v>
      </c>
      <c r="F271" s="62">
        <v>19.3</v>
      </c>
      <c r="G271" s="62">
        <v>6.4</v>
      </c>
      <c r="H271" s="54">
        <v>4</v>
      </c>
      <c r="I271" s="53">
        <v>2.2999999999999998</v>
      </c>
      <c r="J271" s="53">
        <v>11.6</v>
      </c>
      <c r="K271" s="53">
        <v>0</v>
      </c>
      <c r="L271" s="55">
        <f t="shared" si="13"/>
        <v>1</v>
      </c>
      <c r="M271" s="55" t="str">
        <f t="shared" si="12"/>
        <v/>
      </c>
      <c r="N271" s="55">
        <v>13</v>
      </c>
      <c r="O271" s="55">
        <v>0</v>
      </c>
      <c r="P271" s="55">
        <v>100</v>
      </c>
      <c r="S271" s="51">
        <f t="shared" si="10"/>
        <v>0.1604398896114882</v>
      </c>
      <c r="T271" s="51">
        <f t="shared" si="11"/>
        <v>2.2943973155975956</v>
      </c>
    </row>
    <row r="272" spans="1:20" x14ac:dyDescent="0.2">
      <c r="A272" s="61" t="s">
        <v>81</v>
      </c>
      <c r="B272" s="107">
        <v>40355</v>
      </c>
      <c r="C272" s="108">
        <f>IF(ISNA(HLOOKUP(B272,data!$C$6:$BB$6,1,FALSE)),"",HLOOKUP(B272,data!$C$6:$BB$44,39,FALSE))</f>
        <v>30</v>
      </c>
      <c r="D272" s="62">
        <v>26.9</v>
      </c>
      <c r="E272" s="62">
        <v>11.4</v>
      </c>
      <c r="F272" s="62">
        <v>20.7</v>
      </c>
      <c r="G272" s="62">
        <v>6.7</v>
      </c>
      <c r="H272" s="54">
        <v>31</v>
      </c>
      <c r="I272" s="53">
        <v>2.1</v>
      </c>
      <c r="J272" s="53">
        <v>13.2</v>
      </c>
      <c r="K272" s="53">
        <v>0</v>
      </c>
      <c r="L272" s="55">
        <f t="shared" si="13"/>
        <v>1</v>
      </c>
      <c r="M272" s="55">
        <f t="shared" si="12"/>
        <v>1</v>
      </c>
      <c r="N272" s="55">
        <v>13</v>
      </c>
      <c r="O272" s="55">
        <v>0</v>
      </c>
      <c r="P272" s="55">
        <v>100</v>
      </c>
      <c r="S272" s="51">
        <f t="shared" si="10"/>
        <v>1.0815799573111138</v>
      </c>
      <c r="T272" s="51">
        <f t="shared" si="11"/>
        <v>1.800051331474436</v>
      </c>
    </row>
    <row r="273" spans="1:20" x14ac:dyDescent="0.2">
      <c r="A273" s="61" t="s">
        <v>82</v>
      </c>
      <c r="B273" s="107">
        <v>40356</v>
      </c>
      <c r="C273" s="108">
        <f>IF(ISNA(HLOOKUP(B273,data!$C$6:$BB$6,1,FALSE)),"",HLOOKUP(B273,data!$C$6:$BB$44,39,FALSE))</f>
        <v>24</v>
      </c>
      <c r="D273" s="62">
        <v>29.8</v>
      </c>
      <c r="E273" s="62">
        <v>12.6</v>
      </c>
      <c r="F273" s="62">
        <v>22.6</v>
      </c>
      <c r="G273" s="62">
        <v>7.2</v>
      </c>
      <c r="H273" s="54">
        <v>28</v>
      </c>
      <c r="I273" s="53">
        <v>2</v>
      </c>
      <c r="J273" s="53">
        <v>15.3</v>
      </c>
      <c r="K273" s="53">
        <v>0</v>
      </c>
      <c r="L273" s="55">
        <f t="shared" si="13"/>
        <v>1</v>
      </c>
      <c r="M273" s="55">
        <f t="shared" si="12"/>
        <v>1</v>
      </c>
      <c r="N273" s="55">
        <v>13</v>
      </c>
      <c r="O273" s="55">
        <v>0</v>
      </c>
      <c r="P273" s="55">
        <v>100</v>
      </c>
      <c r="S273" s="51">
        <f t="shared" si="10"/>
        <v>0.93894312557178161</v>
      </c>
      <c r="T273" s="51">
        <f t="shared" si="11"/>
        <v>1.765895185717854</v>
      </c>
    </row>
    <row r="274" spans="1:20" x14ac:dyDescent="0.2">
      <c r="A274" s="61" t="s">
        <v>83</v>
      </c>
      <c r="B274" s="60">
        <v>40357</v>
      </c>
      <c r="C274" s="63" t="str">
        <f>IF(ISNA(HLOOKUP(B274,data!$C$6:$BB$6,1,FALSE)),"",HLOOKUP(B274,data!$C$6:$BB$44,39,FALSE))</f>
        <v/>
      </c>
      <c r="D274" s="62">
        <v>30.8</v>
      </c>
      <c r="E274" s="62">
        <v>13.2</v>
      </c>
      <c r="F274" s="62">
        <v>23</v>
      </c>
      <c r="G274" s="62">
        <v>8.9</v>
      </c>
      <c r="H274" s="54">
        <v>308</v>
      </c>
      <c r="I274" s="53">
        <v>2.5</v>
      </c>
      <c r="J274" s="53">
        <v>12.3</v>
      </c>
      <c r="K274" s="53">
        <v>0</v>
      </c>
      <c r="L274" s="55">
        <f t="shared" si="13"/>
        <v>1</v>
      </c>
      <c r="M274" s="55" t="str">
        <f t="shared" si="12"/>
        <v/>
      </c>
      <c r="N274" s="55">
        <v>13</v>
      </c>
      <c r="O274" s="55">
        <v>0</v>
      </c>
      <c r="P274" s="55">
        <v>100</v>
      </c>
      <c r="S274" s="51">
        <f t="shared" si="10"/>
        <v>-1.9700268840168045</v>
      </c>
      <c r="T274" s="51">
        <f t="shared" si="11"/>
        <v>1.5391536883141463</v>
      </c>
    </row>
    <row r="275" spans="1:20" x14ac:dyDescent="0.2">
      <c r="A275" s="61" t="s">
        <v>84</v>
      </c>
      <c r="B275" s="107">
        <v>40358</v>
      </c>
      <c r="C275" s="108">
        <f>IF(ISNA(HLOOKUP(B275,data!$C$6:$BB$6,1,FALSE)),"",HLOOKUP(B275,data!$C$6:$BB$44,39,FALSE))</f>
        <v>27</v>
      </c>
      <c r="D275" s="62">
        <v>29.3</v>
      </c>
      <c r="E275" s="62">
        <v>12.3</v>
      </c>
      <c r="F275" s="62">
        <v>21.1</v>
      </c>
      <c r="G275" s="62">
        <v>7.9</v>
      </c>
      <c r="H275" s="54">
        <v>274</v>
      </c>
      <c r="I275" s="53">
        <v>2.8</v>
      </c>
      <c r="J275" s="53">
        <v>10.8</v>
      </c>
      <c r="K275" s="53">
        <v>0</v>
      </c>
      <c r="L275" s="55">
        <f t="shared" si="13"/>
        <v>1</v>
      </c>
      <c r="M275" s="55">
        <f t="shared" si="12"/>
        <v>1</v>
      </c>
      <c r="N275" s="55">
        <v>13</v>
      </c>
      <c r="O275" s="55">
        <v>0</v>
      </c>
      <c r="P275" s="55">
        <v>100</v>
      </c>
      <c r="S275" s="51">
        <f t="shared" si="10"/>
        <v>-2.7931793407275078</v>
      </c>
      <c r="T275" s="51">
        <f t="shared" si="11"/>
        <v>0.1953181264835506</v>
      </c>
    </row>
    <row r="276" spans="1:20" x14ac:dyDescent="0.2">
      <c r="A276" s="61" t="s">
        <v>85</v>
      </c>
      <c r="B276" s="60">
        <v>40359</v>
      </c>
      <c r="C276" s="63" t="str">
        <f>IF(ISNA(HLOOKUP(B276,data!$C$6:$BB$6,1,FALSE)),"",HLOOKUP(B276,data!$C$6:$BB$44,39,FALSE))</f>
        <v/>
      </c>
      <c r="D276" s="62">
        <v>28.2</v>
      </c>
      <c r="E276" s="62">
        <v>14.1</v>
      </c>
      <c r="F276" s="62">
        <v>21.6</v>
      </c>
      <c r="G276" s="62">
        <v>12.1</v>
      </c>
      <c r="H276" s="54">
        <v>277</v>
      </c>
      <c r="I276" s="53">
        <v>2.2999999999999998</v>
      </c>
      <c r="J276" s="53">
        <v>9.1</v>
      </c>
      <c r="K276" s="53">
        <v>0</v>
      </c>
      <c r="L276" s="55">
        <f t="shared" si="13"/>
        <v>1</v>
      </c>
      <c r="M276" s="55" t="str">
        <f t="shared" si="12"/>
        <v/>
      </c>
      <c r="N276" s="55">
        <v>13</v>
      </c>
      <c r="O276" s="55">
        <v>0</v>
      </c>
      <c r="P276" s="55">
        <v>100</v>
      </c>
      <c r="S276" s="51">
        <f t="shared" si="10"/>
        <v>-2.2828561487750405</v>
      </c>
      <c r="T276" s="51">
        <f t="shared" si="11"/>
        <v>0.28029948983183967</v>
      </c>
    </row>
    <row r="277" spans="1:20" x14ac:dyDescent="0.2">
      <c r="A277" s="61" t="s">
        <v>86</v>
      </c>
      <c r="B277" s="60">
        <v>40360</v>
      </c>
      <c r="C277" s="63" t="str">
        <f>IF(ISNA(HLOOKUP(B277,data!$C$6:$BB$6,1,FALSE)),"",HLOOKUP(B277,data!$C$6:$BB$44,39,FALSE))</f>
        <v/>
      </c>
      <c r="D277" s="62">
        <v>31.9</v>
      </c>
      <c r="E277" s="62">
        <v>15</v>
      </c>
      <c r="F277" s="62">
        <v>24.2</v>
      </c>
      <c r="G277" s="62">
        <v>11.3</v>
      </c>
      <c r="H277" s="54">
        <v>220</v>
      </c>
      <c r="I277" s="53">
        <v>2.6</v>
      </c>
      <c r="J277" s="53">
        <v>6.5</v>
      </c>
      <c r="K277" s="53">
        <v>0</v>
      </c>
      <c r="L277" s="55">
        <f t="shared" si="13"/>
        <v>1</v>
      </c>
      <c r="M277" s="55" t="str">
        <f t="shared" si="12"/>
        <v/>
      </c>
      <c r="N277" s="55">
        <v>13</v>
      </c>
      <c r="O277" s="55">
        <v>0</v>
      </c>
      <c r="P277" s="55">
        <v>100</v>
      </c>
      <c r="S277" s="51">
        <f t="shared" si="10"/>
        <v>-1.6712477851850021</v>
      </c>
      <c r="T277" s="51">
        <f t="shared" si="11"/>
        <v>-1.9917155521093428</v>
      </c>
    </row>
    <row r="278" spans="1:20" x14ac:dyDescent="0.2">
      <c r="A278" s="61" t="s">
        <v>80</v>
      </c>
      <c r="B278" s="60">
        <v>40361</v>
      </c>
      <c r="C278" s="63" t="str">
        <f>IF(ISNA(HLOOKUP(B278,data!$C$6:$BB$6,1,FALSE)),"",HLOOKUP(B278,data!$C$6:$BB$44,39,FALSE))</f>
        <v/>
      </c>
      <c r="D278" s="62">
        <v>35.5</v>
      </c>
      <c r="E278" s="62">
        <v>21</v>
      </c>
      <c r="F278" s="62">
        <v>28.4</v>
      </c>
      <c r="G278" s="62">
        <v>19.8</v>
      </c>
      <c r="H278" s="54">
        <v>196</v>
      </c>
      <c r="I278" s="53">
        <v>3.5</v>
      </c>
      <c r="J278" s="53">
        <v>12</v>
      </c>
      <c r="K278" s="53">
        <v>0</v>
      </c>
      <c r="L278" s="55">
        <f t="shared" si="13"/>
        <v>1</v>
      </c>
      <c r="M278" s="55" t="str">
        <f t="shared" si="12"/>
        <v/>
      </c>
      <c r="N278" s="55">
        <v>13</v>
      </c>
      <c r="O278" s="55">
        <v>0</v>
      </c>
      <c r="P278" s="55">
        <v>100</v>
      </c>
      <c r="S278" s="51">
        <f t="shared" si="10"/>
        <v>-0.96473074535949643</v>
      </c>
      <c r="T278" s="51">
        <f t="shared" si="11"/>
        <v>-3.3644159357841161</v>
      </c>
    </row>
    <row r="279" spans="1:20" x14ac:dyDescent="0.2">
      <c r="A279" s="61" t="s">
        <v>81</v>
      </c>
      <c r="B279" s="60">
        <v>40362</v>
      </c>
      <c r="C279" s="63" t="str">
        <f>IF(ISNA(HLOOKUP(B279,data!$C$6:$BB$6,1,FALSE)),"",HLOOKUP(B279,data!$C$6:$BB$44,39,FALSE))</f>
        <v/>
      </c>
      <c r="D279" s="62">
        <v>29.5</v>
      </c>
      <c r="E279" s="62">
        <v>17</v>
      </c>
      <c r="F279" s="62">
        <v>23</v>
      </c>
      <c r="G279" s="62">
        <v>16.5</v>
      </c>
      <c r="H279" s="54">
        <v>312</v>
      </c>
      <c r="I279" s="53">
        <v>3.2</v>
      </c>
      <c r="J279" s="53">
        <v>7.7</v>
      </c>
      <c r="K279" s="53">
        <v>2.2000000000000002</v>
      </c>
      <c r="L279" s="55">
        <f t="shared" si="13"/>
        <v>1</v>
      </c>
      <c r="M279" s="55" t="str">
        <f t="shared" si="12"/>
        <v/>
      </c>
      <c r="N279" s="55">
        <v>13</v>
      </c>
      <c r="O279" s="55">
        <v>0</v>
      </c>
      <c r="P279" s="55">
        <v>100</v>
      </c>
      <c r="S279" s="51">
        <f t="shared" si="10"/>
        <v>-2.3780634415276629</v>
      </c>
      <c r="T279" s="51">
        <f t="shared" si="11"/>
        <v>2.1412179403483451</v>
      </c>
    </row>
    <row r="280" spans="1:20" x14ac:dyDescent="0.2">
      <c r="A280" s="61" t="s">
        <v>82</v>
      </c>
      <c r="B280" s="107">
        <v>40363</v>
      </c>
      <c r="C280" s="108">
        <f>IF(ISNA(HLOOKUP(B280,data!$C$6:$BB$6,1,FALSE)),"",HLOOKUP(B280,data!$C$6:$BB$44,39,FALSE))</f>
        <v>29</v>
      </c>
      <c r="D280" s="62">
        <v>27.7</v>
      </c>
      <c r="E280" s="62">
        <v>14.8</v>
      </c>
      <c r="F280" s="62">
        <v>20.5</v>
      </c>
      <c r="G280" s="62">
        <v>9.5</v>
      </c>
      <c r="H280" s="54">
        <v>263</v>
      </c>
      <c r="I280" s="53">
        <v>2.5</v>
      </c>
      <c r="J280" s="53">
        <v>9.4</v>
      </c>
      <c r="K280" s="53">
        <v>0</v>
      </c>
      <c r="L280" s="55">
        <f t="shared" si="13"/>
        <v>1</v>
      </c>
      <c r="M280" s="55">
        <f t="shared" si="12"/>
        <v>1</v>
      </c>
      <c r="N280" s="55">
        <v>13</v>
      </c>
      <c r="O280" s="55">
        <v>0</v>
      </c>
      <c r="P280" s="55">
        <v>100</v>
      </c>
      <c r="S280" s="51">
        <f t="shared" si="10"/>
        <v>-2.4813653791033055</v>
      </c>
      <c r="T280" s="51">
        <f t="shared" si="11"/>
        <v>-0.30467335851286792</v>
      </c>
    </row>
    <row r="281" spans="1:20" x14ac:dyDescent="0.2">
      <c r="A281" s="61" t="s">
        <v>83</v>
      </c>
      <c r="B281" s="60">
        <v>40364</v>
      </c>
      <c r="C281" s="63" t="str">
        <f>IF(ISNA(HLOOKUP(B281,data!$C$6:$BB$6,1,FALSE)),"",HLOOKUP(B281,data!$C$6:$BB$44,39,FALSE))</f>
        <v/>
      </c>
      <c r="D281" s="62">
        <v>23.6</v>
      </c>
      <c r="E281" s="62">
        <v>12.1</v>
      </c>
      <c r="F281" s="62">
        <v>17.7</v>
      </c>
      <c r="G281" s="62">
        <v>9</v>
      </c>
      <c r="H281" s="54">
        <v>265</v>
      </c>
      <c r="I281" s="53">
        <v>3.1</v>
      </c>
      <c r="J281" s="53">
        <v>4.8</v>
      </c>
      <c r="K281" s="53">
        <v>0.3</v>
      </c>
      <c r="L281" s="55">
        <f t="shared" si="13"/>
        <v>1</v>
      </c>
      <c r="M281" s="55" t="str">
        <f t="shared" si="12"/>
        <v/>
      </c>
      <c r="N281" s="55">
        <v>13</v>
      </c>
      <c r="O281" s="55">
        <v>0</v>
      </c>
      <c r="P281" s="55">
        <v>100</v>
      </c>
      <c r="S281" s="51">
        <f t="shared" si="10"/>
        <v>-3.0882035640844112</v>
      </c>
      <c r="T281" s="51">
        <f t="shared" si="11"/>
        <v>-0.27018280251774057</v>
      </c>
    </row>
    <row r="282" spans="1:20" x14ac:dyDescent="0.2">
      <c r="A282" s="61" t="s">
        <v>84</v>
      </c>
      <c r="B282" s="60">
        <v>40365</v>
      </c>
      <c r="C282" s="63" t="str">
        <f>IF(ISNA(HLOOKUP(B282,data!$C$6:$BB$6,1,FALSE)),"",HLOOKUP(B282,data!$C$6:$BB$44,39,FALSE))</f>
        <v/>
      </c>
      <c r="D282" s="62">
        <v>23.4</v>
      </c>
      <c r="E282" s="62">
        <v>9.6</v>
      </c>
      <c r="F282" s="62">
        <v>17</v>
      </c>
      <c r="G282" s="62">
        <v>4.7</v>
      </c>
      <c r="H282" s="54">
        <v>304</v>
      </c>
      <c r="I282" s="53">
        <v>3</v>
      </c>
      <c r="J282" s="53">
        <v>10.7</v>
      </c>
      <c r="K282" s="53">
        <v>0</v>
      </c>
      <c r="L282" s="55">
        <f t="shared" si="13"/>
        <v>1</v>
      </c>
      <c r="M282" s="55" t="str">
        <f t="shared" si="12"/>
        <v/>
      </c>
      <c r="N282" s="55">
        <v>13</v>
      </c>
      <c r="O282" s="55">
        <v>0</v>
      </c>
      <c r="P282" s="55">
        <v>100</v>
      </c>
      <c r="S282" s="51">
        <f t="shared" si="10"/>
        <v>-2.4871127176651262</v>
      </c>
      <c r="T282" s="51">
        <f t="shared" si="11"/>
        <v>1.6775787104122388</v>
      </c>
    </row>
    <row r="283" spans="1:20" x14ac:dyDescent="0.2">
      <c r="A283" s="61" t="s">
        <v>85</v>
      </c>
      <c r="B283" s="60">
        <v>40366</v>
      </c>
      <c r="C283" s="63" t="str">
        <f>IF(ISNA(HLOOKUP(B283,data!$C$6:$BB$6,1,FALSE)),"",HLOOKUP(B283,data!$C$6:$BB$44,39,FALSE))</f>
        <v/>
      </c>
      <c r="D283" s="62">
        <v>28.2</v>
      </c>
      <c r="E283" s="62">
        <v>7.6</v>
      </c>
      <c r="F283" s="62">
        <v>19.8</v>
      </c>
      <c r="G283" s="62">
        <v>3.3</v>
      </c>
      <c r="H283" s="54">
        <v>220</v>
      </c>
      <c r="I283" s="53">
        <v>1.9</v>
      </c>
      <c r="J283" s="53">
        <v>9.1</v>
      </c>
      <c r="K283" s="53">
        <v>0</v>
      </c>
      <c r="L283" s="55">
        <f t="shared" si="13"/>
        <v>1</v>
      </c>
      <c r="M283" s="55" t="str">
        <f t="shared" si="12"/>
        <v/>
      </c>
      <c r="N283" s="55">
        <v>13</v>
      </c>
      <c r="O283" s="55">
        <v>0</v>
      </c>
      <c r="P283" s="55">
        <v>100</v>
      </c>
      <c r="S283" s="51">
        <f t="shared" si="10"/>
        <v>-1.2212964584044246</v>
      </c>
      <c r="T283" s="51">
        <f t="shared" si="11"/>
        <v>-1.4554844419260582</v>
      </c>
    </row>
    <row r="284" spans="1:20" x14ac:dyDescent="0.2">
      <c r="A284" s="61" t="s">
        <v>86</v>
      </c>
      <c r="B284" s="60">
        <v>40367</v>
      </c>
      <c r="C284" s="63" t="str">
        <f>IF(ISNA(HLOOKUP(B284,data!$C$6:$BB$6,1,FALSE)),"",HLOOKUP(B284,data!$C$6:$BB$44,39,FALSE))</f>
        <v/>
      </c>
      <c r="D284" s="62">
        <v>32.200000000000003</v>
      </c>
      <c r="E284" s="62">
        <v>14</v>
      </c>
      <c r="F284" s="62">
        <v>24.7</v>
      </c>
      <c r="G284" s="62">
        <v>11.1</v>
      </c>
      <c r="H284" s="54">
        <v>270</v>
      </c>
      <c r="I284" s="53">
        <v>2.4</v>
      </c>
      <c r="J284" s="53">
        <v>14.1</v>
      </c>
      <c r="K284" s="53">
        <v>0</v>
      </c>
      <c r="L284" s="55">
        <f t="shared" si="13"/>
        <v>1</v>
      </c>
      <c r="M284" s="55" t="str">
        <f t="shared" si="12"/>
        <v/>
      </c>
      <c r="N284" s="55">
        <v>13</v>
      </c>
      <c r="O284" s="55">
        <v>0</v>
      </c>
      <c r="P284" s="55">
        <v>100</v>
      </c>
      <c r="S284" s="51">
        <f t="shared" si="10"/>
        <v>-2.4</v>
      </c>
      <c r="T284" s="51">
        <f t="shared" si="11"/>
        <v>-4.410534437671032E-16</v>
      </c>
    </row>
    <row r="285" spans="1:20" x14ac:dyDescent="0.2">
      <c r="A285" s="61" t="s">
        <v>80</v>
      </c>
      <c r="B285" s="60">
        <v>40368</v>
      </c>
      <c r="C285" s="63" t="str">
        <f>IF(ISNA(HLOOKUP(B285,data!$C$6:$BB$6,1,FALSE)),"",HLOOKUP(B285,data!$C$6:$BB$44,39,FALSE))</f>
        <v/>
      </c>
      <c r="D285" s="62">
        <v>35.4</v>
      </c>
      <c r="E285" s="62">
        <v>17.7</v>
      </c>
      <c r="F285" s="62">
        <v>27.3</v>
      </c>
      <c r="G285" s="62">
        <v>13.6</v>
      </c>
      <c r="H285" s="54">
        <v>223</v>
      </c>
      <c r="I285" s="53">
        <v>2.4</v>
      </c>
      <c r="J285" s="53">
        <v>10.1</v>
      </c>
      <c r="K285" s="53">
        <v>0</v>
      </c>
      <c r="L285" s="55">
        <f t="shared" si="13"/>
        <v>1</v>
      </c>
      <c r="M285" s="55" t="str">
        <f t="shared" si="12"/>
        <v/>
      </c>
      <c r="N285" s="55">
        <v>13</v>
      </c>
      <c r="O285" s="55">
        <v>0</v>
      </c>
      <c r="P285" s="55">
        <v>100</v>
      </c>
      <c r="S285" s="51">
        <f t="shared" si="10"/>
        <v>-1.6367960641499961</v>
      </c>
      <c r="T285" s="51">
        <f t="shared" si="11"/>
        <v>-1.7552488838860094</v>
      </c>
    </row>
    <row r="286" spans="1:20" x14ac:dyDescent="0.2">
      <c r="A286" s="61" t="s">
        <v>81</v>
      </c>
      <c r="B286" s="107">
        <v>40369</v>
      </c>
      <c r="C286" s="108">
        <f>IF(ISNA(HLOOKUP(B286,data!$C$6:$BB$6,1,FALSE)),"",HLOOKUP(B286,data!$C$6:$BB$44,39,FALSE))</f>
        <v>29</v>
      </c>
      <c r="D286" s="62">
        <v>35.9</v>
      </c>
      <c r="E286" s="62">
        <v>18.100000000000001</v>
      </c>
      <c r="F286" s="62">
        <v>25.6</v>
      </c>
      <c r="G286" s="62">
        <v>16.2</v>
      </c>
      <c r="H286" s="54">
        <v>290</v>
      </c>
      <c r="I286" s="53">
        <v>2.2999999999999998</v>
      </c>
      <c r="J286" s="53">
        <v>8.6</v>
      </c>
      <c r="K286" s="53">
        <v>8.6</v>
      </c>
      <c r="L286" s="55">
        <f t="shared" si="13"/>
        <v>1</v>
      </c>
      <c r="M286" s="55">
        <f t="shared" si="12"/>
        <v>1</v>
      </c>
      <c r="N286" s="55">
        <v>13</v>
      </c>
      <c r="O286" s="55">
        <v>0</v>
      </c>
      <c r="P286" s="55">
        <v>100</v>
      </c>
      <c r="S286" s="51">
        <f t="shared" si="10"/>
        <v>-2.1612930278075893</v>
      </c>
      <c r="T286" s="51">
        <f t="shared" si="11"/>
        <v>0.78664632964903669</v>
      </c>
    </row>
    <row r="287" spans="1:20" x14ac:dyDescent="0.2">
      <c r="A287" s="61" t="s">
        <v>82</v>
      </c>
      <c r="B287" s="107">
        <v>40370</v>
      </c>
      <c r="C287" s="108">
        <f>IF(ISNA(HLOOKUP(B287,data!$C$6:$BB$6,1,FALSE)),"",HLOOKUP(B287,data!$C$6:$BB$44,39,FALSE))</f>
        <v>32</v>
      </c>
      <c r="D287" s="62">
        <v>33.5</v>
      </c>
      <c r="E287" s="62">
        <v>19.2</v>
      </c>
      <c r="F287" s="62">
        <v>24.9</v>
      </c>
      <c r="G287" s="62">
        <v>18.100000000000001</v>
      </c>
      <c r="H287" s="54">
        <v>258</v>
      </c>
      <c r="I287" s="53">
        <v>3.2</v>
      </c>
      <c r="J287" s="53">
        <v>12.4</v>
      </c>
      <c r="K287" s="53">
        <v>0.1</v>
      </c>
      <c r="L287" s="55">
        <f t="shared" si="13"/>
        <v>1</v>
      </c>
      <c r="M287" s="55">
        <f t="shared" si="12"/>
        <v>1</v>
      </c>
      <c r="N287" s="55">
        <v>13</v>
      </c>
      <c r="O287" s="55">
        <v>0</v>
      </c>
      <c r="P287" s="55">
        <v>100</v>
      </c>
      <c r="S287" s="51">
        <f t="shared" si="10"/>
        <v>-3.1300723223481781</v>
      </c>
      <c r="T287" s="51">
        <f t="shared" si="11"/>
        <v>-0.66531741061683136</v>
      </c>
    </row>
    <row r="288" spans="1:20" x14ac:dyDescent="0.2">
      <c r="A288" s="61" t="s">
        <v>83</v>
      </c>
      <c r="B288" s="107">
        <v>40371</v>
      </c>
      <c r="C288" s="108">
        <f>IF(ISNA(HLOOKUP(B288,data!$C$6:$BB$6,1,FALSE)),"",HLOOKUP(B288,data!$C$6:$BB$44,39,FALSE))</f>
        <v>17</v>
      </c>
      <c r="D288" s="62">
        <v>28.1</v>
      </c>
      <c r="E288" s="62">
        <v>14.3</v>
      </c>
      <c r="F288" s="62">
        <v>21.6</v>
      </c>
      <c r="G288" s="62">
        <v>12.5</v>
      </c>
      <c r="H288" s="54">
        <v>222</v>
      </c>
      <c r="I288" s="53">
        <v>3</v>
      </c>
      <c r="J288" s="53">
        <v>8</v>
      </c>
      <c r="K288" s="53">
        <v>3.4</v>
      </c>
      <c r="L288" s="55">
        <f t="shared" si="13"/>
        <v>1</v>
      </c>
      <c r="M288" s="55">
        <f t="shared" si="12"/>
        <v>1</v>
      </c>
      <c r="N288" s="55">
        <v>13</v>
      </c>
      <c r="O288" s="55">
        <v>0</v>
      </c>
      <c r="P288" s="55">
        <v>100</v>
      </c>
      <c r="S288" s="51">
        <f t="shared" ref="S288:S351" si="14">I288*SIN(H288*PI()/180)</f>
        <v>-2.0073918190765747</v>
      </c>
      <c r="T288" s="51">
        <f t="shared" ref="T288:T351" si="15">I288*COS(H288*PI()/180)</f>
        <v>-2.229434476432183</v>
      </c>
    </row>
    <row r="289" spans="1:20" x14ac:dyDescent="0.2">
      <c r="A289" s="61" t="s">
        <v>84</v>
      </c>
      <c r="B289" s="107">
        <v>40372</v>
      </c>
      <c r="C289" s="108">
        <f>IF(ISNA(HLOOKUP(B289,data!$C$6:$BB$6,1,FALSE)),"",HLOOKUP(B289,data!$C$6:$BB$44,39,FALSE))</f>
        <v>22</v>
      </c>
      <c r="D289" s="62">
        <v>28.8</v>
      </c>
      <c r="E289" s="62">
        <v>14</v>
      </c>
      <c r="F289" s="62">
        <v>21.6</v>
      </c>
      <c r="G289" s="62">
        <v>11.9</v>
      </c>
      <c r="H289" s="54">
        <v>198</v>
      </c>
      <c r="I289" s="53">
        <v>2.4</v>
      </c>
      <c r="J289" s="53">
        <v>8.4</v>
      </c>
      <c r="K289" s="53">
        <v>2.7</v>
      </c>
      <c r="L289" s="55">
        <f t="shared" si="13"/>
        <v>1</v>
      </c>
      <c r="M289" s="55">
        <f t="shared" si="12"/>
        <v>1</v>
      </c>
      <c r="N289" s="55">
        <v>13</v>
      </c>
      <c r="O289" s="55">
        <v>0</v>
      </c>
      <c r="P289" s="55">
        <v>100</v>
      </c>
      <c r="S289" s="51">
        <f t="shared" si="14"/>
        <v>-0.74164078649987453</v>
      </c>
      <c r="T289" s="51">
        <f t="shared" si="15"/>
        <v>-2.2825356391083682</v>
      </c>
    </row>
    <row r="290" spans="1:20" x14ac:dyDescent="0.2">
      <c r="A290" s="61" t="s">
        <v>85</v>
      </c>
      <c r="B290" s="60">
        <v>40373</v>
      </c>
      <c r="C290" s="63" t="str">
        <f>IF(ISNA(HLOOKUP(B290,data!$C$6:$BB$6,1,FALSE)),"",HLOOKUP(B290,data!$C$6:$BB$44,39,FALSE))</f>
        <v/>
      </c>
      <c r="D290" s="62">
        <v>31.5</v>
      </c>
      <c r="E290" s="62">
        <v>17.3</v>
      </c>
      <c r="F290" s="62">
        <v>22.2</v>
      </c>
      <c r="G290" s="62">
        <v>16.7</v>
      </c>
      <c r="H290" s="54">
        <v>185</v>
      </c>
      <c r="I290" s="53">
        <v>4.2</v>
      </c>
      <c r="J290" s="53">
        <v>11</v>
      </c>
      <c r="K290" s="53">
        <v>15.1</v>
      </c>
      <c r="L290" s="55">
        <f t="shared" si="13"/>
        <v>1</v>
      </c>
      <c r="M290" s="55" t="str">
        <f t="shared" si="12"/>
        <v/>
      </c>
      <c r="N290" s="55">
        <v>13</v>
      </c>
      <c r="O290" s="55">
        <v>0</v>
      </c>
      <c r="P290" s="55">
        <v>100</v>
      </c>
      <c r="S290" s="51">
        <f t="shared" si="14"/>
        <v>-0.36605411954016337</v>
      </c>
      <c r="T290" s="51">
        <f t="shared" si="15"/>
        <v>-4.1840177319853318</v>
      </c>
    </row>
    <row r="291" spans="1:20" x14ac:dyDescent="0.2">
      <c r="A291" s="61" t="s">
        <v>86</v>
      </c>
      <c r="B291" s="60">
        <v>40374</v>
      </c>
      <c r="C291" s="63" t="str">
        <f>IF(ISNA(HLOOKUP(B291,data!$C$6:$BB$6,1,FALSE)),"",HLOOKUP(B291,data!$C$6:$BB$44,39,FALSE))</f>
        <v/>
      </c>
      <c r="D291" s="62">
        <v>24.6</v>
      </c>
      <c r="E291" s="62">
        <v>16.7</v>
      </c>
      <c r="F291" s="62">
        <v>19.600000000000001</v>
      </c>
      <c r="G291" s="62">
        <v>14.9</v>
      </c>
      <c r="H291" s="54">
        <v>204</v>
      </c>
      <c r="I291" s="53">
        <v>5.7</v>
      </c>
      <c r="J291" s="53">
        <v>10.1</v>
      </c>
      <c r="K291" s="53">
        <v>0.1</v>
      </c>
      <c r="L291" s="55" t="str">
        <f t="shared" si="13"/>
        <v/>
      </c>
      <c r="M291" s="55" t="str">
        <f t="shared" si="12"/>
        <v/>
      </c>
      <c r="N291" s="55">
        <v>13</v>
      </c>
      <c r="O291" s="55">
        <v>0</v>
      </c>
      <c r="P291" s="55">
        <v>100</v>
      </c>
      <c r="S291" s="51">
        <f t="shared" si="14"/>
        <v>-2.3183988655320591</v>
      </c>
      <c r="T291" s="51">
        <f t="shared" si="15"/>
        <v>-5.207209108562826</v>
      </c>
    </row>
    <row r="292" spans="1:20" x14ac:dyDescent="0.2">
      <c r="A292" s="61" t="s">
        <v>80</v>
      </c>
      <c r="B292" s="60">
        <v>40375</v>
      </c>
      <c r="C292" s="63" t="str">
        <f>IF(ISNA(HLOOKUP(B292,data!$C$6:$BB$6,1,FALSE)),"",HLOOKUP(B292,data!$C$6:$BB$44,39,FALSE))</f>
        <v/>
      </c>
      <c r="D292" s="62">
        <v>27.6</v>
      </c>
      <c r="E292" s="62">
        <v>14.3</v>
      </c>
      <c r="F292" s="62">
        <v>20.6</v>
      </c>
      <c r="G292" s="62">
        <v>12.5</v>
      </c>
      <c r="H292" s="54">
        <v>209</v>
      </c>
      <c r="I292" s="53">
        <v>4.7</v>
      </c>
      <c r="J292" s="53">
        <v>8.1999999999999993</v>
      </c>
      <c r="K292" s="53">
        <v>0</v>
      </c>
      <c r="L292" s="55">
        <f t="shared" si="13"/>
        <v>1</v>
      </c>
      <c r="M292" s="55" t="str">
        <f t="shared" si="12"/>
        <v/>
      </c>
      <c r="N292" s="55">
        <v>13</v>
      </c>
      <c r="O292" s="55">
        <v>0</v>
      </c>
      <c r="P292" s="55">
        <v>100</v>
      </c>
      <c r="S292" s="51">
        <f t="shared" si="14"/>
        <v>-2.2786052151577838</v>
      </c>
      <c r="T292" s="51">
        <f t="shared" si="15"/>
        <v>-4.1107126235551608</v>
      </c>
    </row>
    <row r="293" spans="1:20" x14ac:dyDescent="0.2">
      <c r="A293" s="61" t="s">
        <v>81</v>
      </c>
      <c r="B293" s="60">
        <v>40376</v>
      </c>
      <c r="C293" s="63" t="str">
        <f>IF(ISNA(HLOOKUP(B293,data!$C$6:$BB$6,1,FALSE)),"",HLOOKUP(B293,data!$C$6:$BB$44,39,FALSE))</f>
        <v/>
      </c>
      <c r="D293" s="62">
        <v>23.2</v>
      </c>
      <c r="E293" s="62">
        <v>11.8</v>
      </c>
      <c r="F293" s="62">
        <v>17.3</v>
      </c>
      <c r="G293" s="62">
        <v>8.6</v>
      </c>
      <c r="H293" s="54">
        <v>251</v>
      </c>
      <c r="I293" s="53">
        <v>3.5</v>
      </c>
      <c r="J293" s="53">
        <v>7.8</v>
      </c>
      <c r="K293" s="53">
        <v>0.5</v>
      </c>
      <c r="L293" s="55">
        <f t="shared" si="13"/>
        <v>1</v>
      </c>
      <c r="M293" s="55" t="str">
        <f t="shared" si="12"/>
        <v/>
      </c>
      <c r="N293" s="55">
        <v>13</v>
      </c>
      <c r="O293" s="55">
        <v>0</v>
      </c>
      <c r="P293" s="55">
        <v>100</v>
      </c>
      <c r="S293" s="51">
        <f t="shared" si="14"/>
        <v>-3.3093150145976091</v>
      </c>
      <c r="T293" s="51">
        <f t="shared" si="15"/>
        <v>-1.1394885406000483</v>
      </c>
    </row>
    <row r="294" spans="1:20" x14ac:dyDescent="0.2">
      <c r="A294" s="61" t="s">
        <v>82</v>
      </c>
      <c r="B294" s="107">
        <v>40377</v>
      </c>
      <c r="C294" s="108">
        <f>IF(ISNA(HLOOKUP(B294,data!$C$6:$BB$6,1,FALSE)),"",HLOOKUP(B294,data!$C$6:$BB$44,39,FALSE))</f>
        <v>23</v>
      </c>
      <c r="D294" s="62">
        <v>24.7</v>
      </c>
      <c r="E294" s="62">
        <v>9.8000000000000007</v>
      </c>
      <c r="F294" s="62">
        <v>18.100000000000001</v>
      </c>
      <c r="G294" s="62">
        <v>7.2</v>
      </c>
      <c r="H294" s="54">
        <v>233</v>
      </c>
      <c r="I294" s="53">
        <v>1.9</v>
      </c>
      <c r="J294" s="53">
        <v>14.8</v>
      </c>
      <c r="K294" s="53">
        <v>0</v>
      </c>
      <c r="L294" s="55">
        <f t="shared" si="13"/>
        <v>1</v>
      </c>
      <c r="M294" s="55">
        <f t="shared" si="12"/>
        <v>1</v>
      </c>
      <c r="N294" s="55">
        <v>13</v>
      </c>
      <c r="O294" s="55">
        <v>0</v>
      </c>
      <c r="P294" s="55">
        <v>100</v>
      </c>
      <c r="S294" s="51">
        <f t="shared" si="14"/>
        <v>-1.5174074690898562</v>
      </c>
      <c r="T294" s="51">
        <f t="shared" si="15"/>
        <v>-1.1434485439888917</v>
      </c>
    </row>
    <row r="295" spans="1:20" x14ac:dyDescent="0.2">
      <c r="A295" s="61" t="s">
        <v>83</v>
      </c>
      <c r="B295" s="107">
        <v>40378</v>
      </c>
      <c r="C295" s="108">
        <f>IF(ISNA(HLOOKUP(B295,data!$C$6:$BB$6,1,FALSE)),"",HLOOKUP(B295,data!$C$6:$BB$44,39,FALSE))</f>
        <v>25</v>
      </c>
      <c r="D295" s="62">
        <v>29.4</v>
      </c>
      <c r="E295" s="62">
        <v>11.1</v>
      </c>
      <c r="F295" s="62">
        <v>21.7</v>
      </c>
      <c r="G295" s="62">
        <v>7.9</v>
      </c>
      <c r="H295" s="54">
        <v>146</v>
      </c>
      <c r="I295" s="53">
        <v>1.6</v>
      </c>
      <c r="J295" s="53">
        <v>13.8</v>
      </c>
      <c r="K295" s="53">
        <v>0</v>
      </c>
      <c r="L295" s="55">
        <f t="shared" si="13"/>
        <v>1</v>
      </c>
      <c r="M295" s="55">
        <f t="shared" si="12"/>
        <v>1</v>
      </c>
      <c r="N295" s="55">
        <v>13</v>
      </c>
      <c r="O295" s="55">
        <v>0</v>
      </c>
      <c r="P295" s="55">
        <v>100</v>
      </c>
      <c r="S295" s="51">
        <f t="shared" si="14"/>
        <v>0.89470864555319507</v>
      </c>
      <c r="T295" s="51">
        <f t="shared" si="15"/>
        <v>-1.3264601160880667</v>
      </c>
    </row>
    <row r="296" spans="1:20" x14ac:dyDescent="0.2">
      <c r="A296" s="61" t="s">
        <v>84</v>
      </c>
      <c r="B296" s="107">
        <v>40379</v>
      </c>
      <c r="C296" s="108">
        <f>IF(ISNA(HLOOKUP(B296,data!$C$6:$BB$6,1,FALSE)),"",HLOOKUP(B296,data!$C$6:$BB$44,39,FALSE))</f>
        <v>32</v>
      </c>
      <c r="D296" s="62">
        <v>31.8</v>
      </c>
      <c r="E296" s="62">
        <v>14.4</v>
      </c>
      <c r="F296" s="62">
        <v>24.9</v>
      </c>
      <c r="G296" s="62">
        <v>11.3</v>
      </c>
      <c r="H296" s="54">
        <v>125</v>
      </c>
      <c r="I296" s="53">
        <v>2.9</v>
      </c>
      <c r="J296" s="53">
        <v>10.5</v>
      </c>
      <c r="K296" s="53">
        <v>0</v>
      </c>
      <c r="L296" s="55">
        <f t="shared" si="13"/>
        <v>1</v>
      </c>
      <c r="M296" s="55">
        <f t="shared" si="12"/>
        <v>1</v>
      </c>
      <c r="N296" s="55">
        <v>13</v>
      </c>
      <c r="O296" s="55">
        <v>0</v>
      </c>
      <c r="P296" s="55">
        <v>100</v>
      </c>
      <c r="S296" s="51">
        <f t="shared" si="14"/>
        <v>2.3755409284380766</v>
      </c>
      <c r="T296" s="51">
        <f t="shared" si="15"/>
        <v>-1.6633716654180328</v>
      </c>
    </row>
    <row r="297" spans="1:20" x14ac:dyDescent="0.2">
      <c r="A297" s="61" t="s">
        <v>85</v>
      </c>
      <c r="B297" s="60">
        <v>40380</v>
      </c>
      <c r="C297" s="63" t="str">
        <f>IF(ISNA(HLOOKUP(B297,data!$C$6:$BB$6,1,FALSE)),"",HLOOKUP(B297,data!$C$6:$BB$44,39,FALSE))</f>
        <v/>
      </c>
      <c r="D297" s="62">
        <v>27.8</v>
      </c>
      <c r="E297" s="62">
        <v>17</v>
      </c>
      <c r="F297" s="62">
        <v>22.2</v>
      </c>
      <c r="G297" s="62">
        <v>16.3</v>
      </c>
      <c r="H297" s="54">
        <v>205</v>
      </c>
      <c r="I297" s="53">
        <v>3.4</v>
      </c>
      <c r="J297" s="53">
        <v>4.8</v>
      </c>
      <c r="K297" s="53">
        <v>0</v>
      </c>
      <c r="L297" s="55">
        <f t="shared" si="13"/>
        <v>1</v>
      </c>
      <c r="M297" s="55" t="str">
        <f t="shared" si="12"/>
        <v/>
      </c>
      <c r="N297" s="55">
        <v>13</v>
      </c>
      <c r="O297" s="55">
        <v>0</v>
      </c>
      <c r="P297" s="55">
        <v>100</v>
      </c>
      <c r="S297" s="51">
        <f t="shared" si="14"/>
        <v>-1.4369020899183775</v>
      </c>
      <c r="T297" s="51">
        <f t="shared" si="15"/>
        <v>-3.0814464759246101</v>
      </c>
    </row>
    <row r="298" spans="1:20" x14ac:dyDescent="0.2">
      <c r="A298" s="61" t="s">
        <v>86</v>
      </c>
      <c r="B298" s="60">
        <v>40381</v>
      </c>
      <c r="C298" s="63" t="str">
        <f>IF(ISNA(HLOOKUP(B298,data!$C$6:$BB$6,1,FALSE)),"",HLOOKUP(B298,data!$C$6:$BB$44,39,FALSE))</f>
        <v/>
      </c>
      <c r="D298" s="62">
        <v>23.7</v>
      </c>
      <c r="E298" s="62">
        <v>12.1</v>
      </c>
      <c r="F298" s="62">
        <v>18.899999999999999</v>
      </c>
      <c r="G298" s="62">
        <v>8.9</v>
      </c>
      <c r="H298" s="54">
        <v>217</v>
      </c>
      <c r="I298" s="53">
        <v>2</v>
      </c>
      <c r="J298" s="53">
        <v>3.9</v>
      </c>
      <c r="K298" s="53">
        <v>0</v>
      </c>
      <c r="L298" s="55" t="str">
        <f t="shared" si="13"/>
        <v/>
      </c>
      <c r="M298" s="55" t="str">
        <f t="shared" si="12"/>
        <v/>
      </c>
      <c r="N298" s="55">
        <v>13</v>
      </c>
      <c r="O298" s="55">
        <v>0</v>
      </c>
      <c r="P298" s="55">
        <v>100</v>
      </c>
      <c r="S298" s="51">
        <f t="shared" si="14"/>
        <v>-1.2036300463040961</v>
      </c>
      <c r="T298" s="51">
        <f t="shared" si="15"/>
        <v>-1.5972710200945861</v>
      </c>
    </row>
    <row r="299" spans="1:20" x14ac:dyDescent="0.2">
      <c r="A299" s="61" t="s">
        <v>80</v>
      </c>
      <c r="B299" s="60">
        <v>40382</v>
      </c>
      <c r="C299" s="63" t="str">
        <f>IF(ISNA(HLOOKUP(B299,data!$C$6:$BB$6,1,FALSE)),"",HLOOKUP(B299,data!$C$6:$BB$44,39,FALSE))</f>
        <v/>
      </c>
      <c r="D299" s="62">
        <v>22.9</v>
      </c>
      <c r="E299" s="62">
        <v>10.6</v>
      </c>
      <c r="F299" s="62">
        <v>17.3</v>
      </c>
      <c r="G299" s="62">
        <v>8.4</v>
      </c>
      <c r="H299" s="54">
        <v>307</v>
      </c>
      <c r="I299" s="53">
        <v>2.2999999999999998</v>
      </c>
      <c r="J299" s="53">
        <v>1.9</v>
      </c>
      <c r="K299" s="53">
        <v>0.1</v>
      </c>
      <c r="L299" s="55" t="str">
        <f t="shared" si="13"/>
        <v/>
      </c>
      <c r="M299" s="55" t="str">
        <f t="shared" si="12"/>
        <v/>
      </c>
      <c r="N299" s="55">
        <v>13</v>
      </c>
      <c r="O299" s="55">
        <v>0</v>
      </c>
      <c r="P299" s="55">
        <v>100</v>
      </c>
      <c r="S299" s="51">
        <f t="shared" si="14"/>
        <v>-1.8368616731087739</v>
      </c>
      <c r="T299" s="51">
        <f t="shared" si="15"/>
        <v>1.3841745532497101</v>
      </c>
    </row>
    <row r="300" spans="1:20" x14ac:dyDescent="0.2">
      <c r="A300" s="61" t="s">
        <v>81</v>
      </c>
      <c r="B300" s="60">
        <v>40383</v>
      </c>
      <c r="C300" s="63" t="str">
        <f>IF(ISNA(HLOOKUP(B300,data!$C$6:$BB$6,1,FALSE)),"",HLOOKUP(B300,data!$C$6:$BB$44,39,FALSE))</f>
        <v/>
      </c>
      <c r="D300" s="62">
        <v>22</v>
      </c>
      <c r="E300" s="62">
        <v>11.2</v>
      </c>
      <c r="F300" s="62">
        <v>16.399999999999999</v>
      </c>
      <c r="G300" s="62">
        <v>7.9</v>
      </c>
      <c r="H300" s="54">
        <v>309</v>
      </c>
      <c r="I300" s="53">
        <v>3</v>
      </c>
      <c r="J300" s="53">
        <v>12.1</v>
      </c>
      <c r="K300" s="53">
        <v>0</v>
      </c>
      <c r="L300" s="55">
        <f t="shared" si="13"/>
        <v>1</v>
      </c>
      <c r="M300" s="55" t="str">
        <f t="shared" si="12"/>
        <v/>
      </c>
      <c r="N300" s="55">
        <v>13</v>
      </c>
      <c r="O300" s="55">
        <v>0</v>
      </c>
      <c r="P300" s="55">
        <v>100</v>
      </c>
      <c r="S300" s="51">
        <f t="shared" si="14"/>
        <v>-2.3314378843709123</v>
      </c>
      <c r="T300" s="51">
        <f t="shared" si="15"/>
        <v>1.8879611731495125</v>
      </c>
    </row>
    <row r="301" spans="1:20" x14ac:dyDescent="0.2">
      <c r="A301" s="61" t="s">
        <v>82</v>
      </c>
      <c r="B301" s="60">
        <v>40384</v>
      </c>
      <c r="C301" s="63" t="str">
        <f>IF(ISNA(HLOOKUP(B301,data!$C$6:$BB$6,1,FALSE)),"",HLOOKUP(B301,data!$C$6:$BB$44,39,FALSE))</f>
        <v/>
      </c>
      <c r="D301" s="62">
        <v>20</v>
      </c>
      <c r="E301" s="62">
        <v>10.7</v>
      </c>
      <c r="F301" s="62">
        <v>16.2</v>
      </c>
      <c r="G301" s="62">
        <v>8.5</v>
      </c>
      <c r="H301" s="54">
        <v>241</v>
      </c>
      <c r="I301" s="53">
        <v>2.2999999999999998</v>
      </c>
      <c r="J301" s="53">
        <v>1.4</v>
      </c>
      <c r="K301" s="53">
        <v>4.5</v>
      </c>
      <c r="L301" s="55" t="str">
        <f t="shared" si="13"/>
        <v/>
      </c>
      <c r="M301" s="55" t="str">
        <f t="shared" si="12"/>
        <v/>
      </c>
      <c r="N301" s="55">
        <v>13</v>
      </c>
      <c r="O301" s="55">
        <v>0</v>
      </c>
      <c r="P301" s="55">
        <v>100</v>
      </c>
      <c r="S301" s="51">
        <f t="shared" si="14"/>
        <v>-2.0116253264206105</v>
      </c>
      <c r="T301" s="51">
        <f t="shared" si="15"/>
        <v>-1.1150621265665746</v>
      </c>
    </row>
    <row r="302" spans="1:20" x14ac:dyDescent="0.2">
      <c r="A302" s="61" t="s">
        <v>83</v>
      </c>
      <c r="B302" s="60">
        <v>40385</v>
      </c>
      <c r="C302" s="63" t="str">
        <f>IF(ISNA(HLOOKUP(B302,data!$C$6:$BB$6,1,FALSE)),"",HLOOKUP(B302,data!$C$6:$BB$44,39,FALSE))</f>
        <v/>
      </c>
      <c r="D302" s="62">
        <v>21</v>
      </c>
      <c r="E302" s="62">
        <v>12.6</v>
      </c>
      <c r="F302" s="62">
        <v>16.5</v>
      </c>
      <c r="G302" s="62">
        <v>11.6</v>
      </c>
      <c r="H302" s="54">
        <v>299</v>
      </c>
      <c r="I302" s="53">
        <v>3</v>
      </c>
      <c r="J302" s="53">
        <v>4.0999999999999996</v>
      </c>
      <c r="K302" s="53">
        <v>10.5</v>
      </c>
      <c r="L302" s="55" t="str">
        <f t="shared" si="13"/>
        <v/>
      </c>
      <c r="M302" s="55" t="str">
        <f t="shared" si="12"/>
        <v/>
      </c>
      <c r="N302" s="55">
        <v>13</v>
      </c>
      <c r="O302" s="55">
        <v>0</v>
      </c>
      <c r="P302" s="55">
        <v>100</v>
      </c>
      <c r="S302" s="51">
        <f t="shared" si="14"/>
        <v>-2.6238591214181883</v>
      </c>
      <c r="T302" s="51">
        <f t="shared" si="15"/>
        <v>1.4544288607390095</v>
      </c>
    </row>
    <row r="303" spans="1:20" x14ac:dyDescent="0.2">
      <c r="A303" s="61" t="s">
        <v>84</v>
      </c>
      <c r="B303" s="60">
        <v>40386</v>
      </c>
      <c r="C303" s="63" t="str">
        <f>IF(ISNA(HLOOKUP(B303,data!$C$6:$BB$6,1,FALSE)),"",HLOOKUP(B303,data!$C$6:$BB$44,39,FALSE))</f>
        <v/>
      </c>
      <c r="D303" s="62">
        <v>21.8</v>
      </c>
      <c r="E303" s="62">
        <v>11.9</v>
      </c>
      <c r="F303" s="62">
        <v>17.8</v>
      </c>
      <c r="G303" s="62">
        <v>11.4</v>
      </c>
      <c r="H303" s="54">
        <v>228</v>
      </c>
      <c r="I303" s="53">
        <v>2.2999999999999998</v>
      </c>
      <c r="J303" s="53">
        <v>5.9</v>
      </c>
      <c r="K303" s="53">
        <v>2.9</v>
      </c>
      <c r="L303" s="55">
        <f t="shared" si="13"/>
        <v>1</v>
      </c>
      <c r="M303" s="55" t="str">
        <f t="shared" si="12"/>
        <v/>
      </c>
      <c r="N303" s="55">
        <v>13</v>
      </c>
      <c r="O303" s="55">
        <v>0</v>
      </c>
      <c r="P303" s="55">
        <v>100</v>
      </c>
      <c r="S303" s="51">
        <f t="shared" si="14"/>
        <v>-1.7092330985980062</v>
      </c>
      <c r="T303" s="51">
        <f t="shared" si="15"/>
        <v>-1.5390003946253743</v>
      </c>
    </row>
    <row r="304" spans="1:20" x14ac:dyDescent="0.2">
      <c r="A304" s="61" t="s">
        <v>85</v>
      </c>
      <c r="B304" s="60">
        <v>40387</v>
      </c>
      <c r="C304" s="63" t="str">
        <f>IF(ISNA(HLOOKUP(B304,data!$C$6:$BB$6,1,FALSE)),"",HLOOKUP(B304,data!$C$6:$BB$44,39,FALSE))</f>
        <v/>
      </c>
      <c r="D304" s="62">
        <v>23</v>
      </c>
      <c r="E304" s="62">
        <v>13.7</v>
      </c>
      <c r="F304" s="62">
        <v>18.899999999999999</v>
      </c>
      <c r="G304" s="62">
        <v>12.1</v>
      </c>
      <c r="H304" s="54">
        <v>283</v>
      </c>
      <c r="I304" s="53">
        <v>3.7</v>
      </c>
      <c r="J304" s="53">
        <v>9</v>
      </c>
      <c r="K304" s="53">
        <v>4.4000000000000004</v>
      </c>
      <c r="L304" s="55">
        <f t="shared" si="13"/>
        <v>1</v>
      </c>
      <c r="M304" s="55" t="str">
        <f t="shared" si="12"/>
        <v/>
      </c>
      <c r="N304" s="55">
        <v>13</v>
      </c>
      <c r="O304" s="55">
        <v>0</v>
      </c>
      <c r="P304" s="55">
        <v>100</v>
      </c>
      <c r="S304" s="51">
        <f t="shared" si="14"/>
        <v>-3.6051692397053707</v>
      </c>
      <c r="T304" s="51">
        <f t="shared" si="15"/>
        <v>0.83231890107230022</v>
      </c>
    </row>
    <row r="305" spans="1:20" x14ac:dyDescent="0.2">
      <c r="A305" s="61" t="s">
        <v>86</v>
      </c>
      <c r="B305" s="60">
        <v>40388</v>
      </c>
      <c r="C305" s="63" t="str">
        <f>IF(ISNA(HLOOKUP(B305,data!$C$6:$BB$6,1,FALSE)),"",HLOOKUP(B305,data!$C$6:$BB$44,39,FALSE))</f>
        <v/>
      </c>
      <c r="D305" s="62">
        <v>21</v>
      </c>
      <c r="E305" s="62">
        <v>13.4</v>
      </c>
      <c r="F305" s="62">
        <v>16.399999999999999</v>
      </c>
      <c r="G305" s="62">
        <v>13.3</v>
      </c>
      <c r="H305" s="54">
        <v>299</v>
      </c>
      <c r="I305" s="53">
        <v>3</v>
      </c>
      <c r="J305" s="53">
        <v>3.5</v>
      </c>
      <c r="K305" s="53">
        <v>4.2</v>
      </c>
      <c r="L305" s="55" t="str">
        <f t="shared" si="13"/>
        <v/>
      </c>
      <c r="M305" s="55" t="str">
        <f t="shared" si="12"/>
        <v/>
      </c>
      <c r="N305" s="55">
        <v>13</v>
      </c>
      <c r="O305" s="55">
        <v>0</v>
      </c>
      <c r="P305" s="55">
        <v>100</v>
      </c>
      <c r="S305" s="51">
        <f t="shared" si="14"/>
        <v>-2.6238591214181883</v>
      </c>
      <c r="T305" s="51">
        <f t="shared" si="15"/>
        <v>1.4544288607390095</v>
      </c>
    </row>
    <row r="306" spans="1:20" x14ac:dyDescent="0.2">
      <c r="A306" s="61" t="s">
        <v>80</v>
      </c>
      <c r="B306" s="107">
        <v>40389</v>
      </c>
      <c r="C306" s="108">
        <f>IF(ISNA(HLOOKUP(B306,data!$C$6:$BB$6,1,FALSE)),"",HLOOKUP(B306,data!$C$6:$BB$44,39,FALSE))</f>
        <v>21</v>
      </c>
      <c r="D306" s="62">
        <v>24.1</v>
      </c>
      <c r="E306" s="62">
        <v>12.7</v>
      </c>
      <c r="F306" s="62">
        <v>18.399999999999999</v>
      </c>
      <c r="G306" s="62">
        <v>12.2</v>
      </c>
      <c r="H306" s="54">
        <v>240</v>
      </c>
      <c r="I306" s="53">
        <v>2</v>
      </c>
      <c r="J306" s="53">
        <v>10.9</v>
      </c>
      <c r="K306" s="53">
        <v>0.2</v>
      </c>
      <c r="L306" s="55">
        <f t="shared" si="13"/>
        <v>1</v>
      </c>
      <c r="M306" s="55">
        <f t="shared" si="12"/>
        <v>1</v>
      </c>
      <c r="N306" s="55">
        <v>13</v>
      </c>
      <c r="O306" s="55">
        <v>0</v>
      </c>
      <c r="P306" s="55">
        <v>100</v>
      </c>
      <c r="S306" s="51">
        <f t="shared" si="14"/>
        <v>-1.7320508075688767</v>
      </c>
      <c r="T306" s="51">
        <f t="shared" si="15"/>
        <v>-1.0000000000000009</v>
      </c>
    </row>
    <row r="307" spans="1:20" x14ac:dyDescent="0.2">
      <c r="A307" s="61" t="s">
        <v>81</v>
      </c>
      <c r="B307" s="60">
        <v>40390</v>
      </c>
      <c r="C307" s="63" t="str">
        <f>IF(ISNA(HLOOKUP(B307,data!$C$6:$BB$6,1,FALSE)),"",HLOOKUP(B307,data!$C$6:$BB$44,39,FALSE))</f>
        <v/>
      </c>
      <c r="D307" s="62">
        <v>25.1</v>
      </c>
      <c r="E307" s="62">
        <v>15</v>
      </c>
      <c r="F307" s="62">
        <v>19.7</v>
      </c>
      <c r="G307" s="62">
        <v>14</v>
      </c>
      <c r="H307" s="54">
        <v>210</v>
      </c>
      <c r="I307" s="53">
        <v>3.3</v>
      </c>
      <c r="J307" s="53">
        <v>1.5</v>
      </c>
      <c r="K307" s="53">
        <v>0.2</v>
      </c>
      <c r="L307" s="55" t="str">
        <f t="shared" si="13"/>
        <v/>
      </c>
      <c r="M307" s="55" t="str">
        <f t="shared" si="12"/>
        <v/>
      </c>
      <c r="N307" s="55">
        <v>13</v>
      </c>
      <c r="O307" s="55">
        <v>0</v>
      </c>
      <c r="P307" s="55">
        <v>100</v>
      </c>
      <c r="S307" s="51">
        <f t="shared" si="14"/>
        <v>-1.6500000000000004</v>
      </c>
      <c r="T307" s="51">
        <f t="shared" si="15"/>
        <v>-2.8578838324886471</v>
      </c>
    </row>
    <row r="308" spans="1:20" x14ac:dyDescent="0.2">
      <c r="A308" s="61" t="s">
        <v>82</v>
      </c>
      <c r="B308" s="107">
        <v>40391</v>
      </c>
      <c r="C308" s="108">
        <f>IF(ISNA(HLOOKUP(B308,data!$C$6:$BB$6,1,FALSE)),"",HLOOKUP(B308,data!$C$6:$BB$44,39,FALSE))</f>
        <v>23</v>
      </c>
      <c r="D308" s="62">
        <v>23.9</v>
      </c>
      <c r="E308" s="62">
        <v>15.2</v>
      </c>
      <c r="F308" s="62">
        <v>18.899999999999999</v>
      </c>
      <c r="G308" s="62">
        <v>13.2</v>
      </c>
      <c r="H308" s="54">
        <v>247</v>
      </c>
      <c r="I308" s="53">
        <v>2.2999999999999998</v>
      </c>
      <c r="J308" s="53">
        <v>3.6</v>
      </c>
      <c r="K308" s="53">
        <v>0</v>
      </c>
      <c r="L308" s="55" t="str">
        <f t="shared" si="13"/>
        <v/>
      </c>
      <c r="M308" s="55" t="str">
        <f t="shared" si="12"/>
        <v/>
      </c>
      <c r="N308" s="55">
        <v>13</v>
      </c>
      <c r="O308" s="55">
        <v>0</v>
      </c>
      <c r="P308" s="55">
        <v>100</v>
      </c>
      <c r="S308" s="51">
        <f t="shared" si="14"/>
        <v>-2.1171611629406124</v>
      </c>
      <c r="T308" s="51">
        <f t="shared" si="15"/>
        <v>-0.89868159552532978</v>
      </c>
    </row>
    <row r="309" spans="1:20" x14ac:dyDescent="0.2">
      <c r="A309" s="61" t="s">
        <v>83</v>
      </c>
      <c r="B309" s="60">
        <v>40392</v>
      </c>
      <c r="C309" s="63" t="str">
        <f>IF(ISNA(HLOOKUP(B309,data!$C$6:$BB$6,1,FALSE)),"",HLOOKUP(B309,data!$C$6:$BB$44,39,FALSE))</f>
        <v/>
      </c>
      <c r="D309" s="62">
        <v>21.1</v>
      </c>
      <c r="E309" s="62">
        <v>13.8</v>
      </c>
      <c r="F309" s="62">
        <v>16.8</v>
      </c>
      <c r="G309" s="62">
        <v>13.1</v>
      </c>
      <c r="H309" s="54">
        <v>254</v>
      </c>
      <c r="I309" s="53">
        <v>2</v>
      </c>
      <c r="J309" s="53">
        <v>1.6</v>
      </c>
      <c r="K309" s="53">
        <v>3.6</v>
      </c>
      <c r="L309" s="55" t="str">
        <f t="shared" si="13"/>
        <v/>
      </c>
      <c r="M309" s="55" t="str">
        <f t="shared" si="12"/>
        <v/>
      </c>
      <c r="N309" s="55">
        <v>13</v>
      </c>
      <c r="O309" s="55">
        <v>0</v>
      </c>
      <c r="P309" s="55">
        <v>100</v>
      </c>
      <c r="S309" s="51">
        <f t="shared" si="14"/>
        <v>-1.922523391876638</v>
      </c>
      <c r="T309" s="51">
        <f t="shared" si="15"/>
        <v>-0.55127471163399777</v>
      </c>
    </row>
    <row r="310" spans="1:20" x14ac:dyDescent="0.2">
      <c r="A310" s="61" t="s">
        <v>84</v>
      </c>
      <c r="B310" s="60">
        <v>40393</v>
      </c>
      <c r="C310" s="63" t="str">
        <f>IF(ISNA(HLOOKUP(B310,data!$C$6:$BB$6,1,FALSE)),"",HLOOKUP(B310,data!$C$6:$BB$44,39,FALSE))</f>
        <v/>
      </c>
      <c r="D310" s="62">
        <v>22.5</v>
      </c>
      <c r="E310" s="62">
        <v>11.5</v>
      </c>
      <c r="F310" s="62">
        <v>17.3</v>
      </c>
      <c r="G310" s="62">
        <v>10.199999999999999</v>
      </c>
      <c r="H310" s="54">
        <v>252</v>
      </c>
      <c r="I310" s="53">
        <v>2.6</v>
      </c>
      <c r="J310" s="53">
        <v>8</v>
      </c>
      <c r="K310" s="53">
        <v>0</v>
      </c>
      <c r="L310" s="55">
        <f t="shared" si="13"/>
        <v>1</v>
      </c>
      <c r="M310" s="55" t="str">
        <f t="shared" si="12"/>
        <v/>
      </c>
      <c r="N310" s="55">
        <v>13</v>
      </c>
      <c r="O310" s="55">
        <v>0</v>
      </c>
      <c r="P310" s="55">
        <v>100</v>
      </c>
      <c r="S310" s="51">
        <f t="shared" si="14"/>
        <v>-2.4727469423673991</v>
      </c>
      <c r="T310" s="51">
        <f t="shared" si="15"/>
        <v>-0.80344418537486373</v>
      </c>
    </row>
    <row r="311" spans="1:20" x14ac:dyDescent="0.2">
      <c r="A311" s="61" t="s">
        <v>85</v>
      </c>
      <c r="B311" s="60">
        <v>40394</v>
      </c>
      <c r="C311" s="63" t="str">
        <f>IF(ISNA(HLOOKUP(B311,data!$C$6:$BB$6,1,FALSE)),"",HLOOKUP(B311,data!$C$6:$BB$44,39,FALSE))</f>
        <v/>
      </c>
      <c r="D311" s="62">
        <v>21.8</v>
      </c>
      <c r="E311" s="62">
        <v>13.8</v>
      </c>
      <c r="F311" s="62">
        <v>16.600000000000001</v>
      </c>
      <c r="G311" s="62">
        <v>13.4</v>
      </c>
      <c r="H311" s="54">
        <v>212</v>
      </c>
      <c r="I311" s="53">
        <v>3.6</v>
      </c>
      <c r="J311" s="53">
        <v>3</v>
      </c>
      <c r="K311" s="53">
        <v>5.2</v>
      </c>
      <c r="L311" s="55" t="str">
        <f t="shared" si="13"/>
        <v/>
      </c>
      <c r="M311" s="55" t="str">
        <f t="shared" si="12"/>
        <v/>
      </c>
      <c r="N311" s="55">
        <v>13</v>
      </c>
      <c r="O311" s="55">
        <v>0</v>
      </c>
      <c r="P311" s="55">
        <v>100</v>
      </c>
      <c r="S311" s="51">
        <f t="shared" si="14"/>
        <v>-1.9077093512395373</v>
      </c>
      <c r="T311" s="51">
        <f t="shared" si="15"/>
        <v>-3.0529731461631338</v>
      </c>
    </row>
    <row r="312" spans="1:20" x14ac:dyDescent="0.2">
      <c r="A312" s="61" t="s">
        <v>86</v>
      </c>
      <c r="B312" s="107">
        <v>40395</v>
      </c>
      <c r="C312" s="108">
        <f>IF(ISNA(HLOOKUP(B312,data!$C$6:$BB$6,1,FALSE)),"",HLOOKUP(B312,data!$C$6:$BB$44,39,FALSE))</f>
        <v>19</v>
      </c>
      <c r="D312" s="62">
        <v>19.8</v>
      </c>
      <c r="E312" s="62">
        <v>9.8000000000000007</v>
      </c>
      <c r="F312" s="62">
        <v>15.3</v>
      </c>
      <c r="G312" s="62">
        <v>7.7</v>
      </c>
      <c r="H312" s="54">
        <v>268</v>
      </c>
      <c r="I312" s="53">
        <v>2.5</v>
      </c>
      <c r="J312" s="53">
        <v>5.7</v>
      </c>
      <c r="K312" s="53">
        <v>1.3</v>
      </c>
      <c r="L312" s="55">
        <f t="shared" si="13"/>
        <v>1</v>
      </c>
      <c r="M312" s="55">
        <f t="shared" si="12"/>
        <v>1</v>
      </c>
      <c r="N312" s="55">
        <v>13</v>
      </c>
      <c r="O312" s="55">
        <v>0</v>
      </c>
      <c r="P312" s="55">
        <v>100</v>
      </c>
      <c r="S312" s="51">
        <f t="shared" si="14"/>
        <v>-2.4984770675477392</v>
      </c>
      <c r="T312" s="51">
        <f t="shared" si="15"/>
        <v>-8.724874175625412E-2</v>
      </c>
    </row>
    <row r="313" spans="1:20" x14ac:dyDescent="0.2">
      <c r="A313" s="61" t="s">
        <v>80</v>
      </c>
      <c r="B313" s="60">
        <v>40396</v>
      </c>
      <c r="C313" s="63" t="str">
        <f>IF(ISNA(HLOOKUP(B313,data!$C$6:$BB$6,1,FALSE)),"",HLOOKUP(B313,data!$C$6:$BB$44,39,FALSE))</f>
        <v/>
      </c>
      <c r="D313" s="62">
        <v>23.2</v>
      </c>
      <c r="E313" s="62">
        <v>8.6999999999999993</v>
      </c>
      <c r="F313" s="62">
        <v>16.5</v>
      </c>
      <c r="G313" s="62">
        <v>6.4</v>
      </c>
      <c r="H313" s="54">
        <v>193</v>
      </c>
      <c r="I313" s="53">
        <v>2.2999999999999998</v>
      </c>
      <c r="J313" s="53">
        <v>11.4</v>
      </c>
      <c r="K313" s="53">
        <v>0</v>
      </c>
      <c r="L313" s="55">
        <f t="shared" si="13"/>
        <v>1</v>
      </c>
      <c r="M313" s="55" t="str">
        <f t="shared" si="12"/>
        <v/>
      </c>
      <c r="N313" s="55">
        <v>13</v>
      </c>
      <c r="O313" s="55">
        <v>0</v>
      </c>
      <c r="P313" s="55">
        <v>100</v>
      </c>
      <c r="S313" s="51">
        <f t="shared" si="14"/>
        <v>-0.51738742499088941</v>
      </c>
      <c r="T313" s="51">
        <f t="shared" si="15"/>
        <v>-2.241051149006041</v>
      </c>
    </row>
    <row r="314" spans="1:20" x14ac:dyDescent="0.2">
      <c r="A314" s="61" t="s">
        <v>81</v>
      </c>
      <c r="B314" s="60">
        <v>40397</v>
      </c>
      <c r="C314" s="63" t="str">
        <f>IF(ISNA(HLOOKUP(B314,data!$C$6:$BB$6,1,FALSE)),"",HLOOKUP(B314,data!$C$6:$BB$44,39,FALSE))</f>
        <v/>
      </c>
      <c r="D314" s="62">
        <v>24.4</v>
      </c>
      <c r="E314" s="62">
        <v>13.7</v>
      </c>
      <c r="F314" s="62">
        <v>18.5</v>
      </c>
      <c r="G314" s="62">
        <v>12.4</v>
      </c>
      <c r="H314" s="54">
        <v>197</v>
      </c>
      <c r="I314" s="53">
        <v>2.2999999999999998</v>
      </c>
      <c r="J314" s="53">
        <v>1.4</v>
      </c>
      <c r="K314" s="53">
        <v>4.5999999999999996</v>
      </c>
      <c r="L314" s="55" t="str">
        <f t="shared" si="13"/>
        <v/>
      </c>
      <c r="M314" s="55" t="str">
        <f t="shared" ref="M314:M368" si="16">IF(ISNUMBER(C314),IF(L314=1,1,""),"")</f>
        <v/>
      </c>
      <c r="N314" s="55">
        <v>13</v>
      </c>
      <c r="O314" s="55">
        <v>0</v>
      </c>
      <c r="P314" s="55">
        <v>100</v>
      </c>
      <c r="S314" s="51">
        <f t="shared" si="14"/>
        <v>-0.67245492086229364</v>
      </c>
      <c r="T314" s="51">
        <f t="shared" si="15"/>
        <v>-2.1995009387149818</v>
      </c>
    </row>
    <row r="315" spans="1:20" x14ac:dyDescent="0.2">
      <c r="A315" s="61" t="s">
        <v>82</v>
      </c>
      <c r="B315" s="60">
        <v>40398</v>
      </c>
      <c r="C315" s="63" t="str">
        <f>IF(ISNA(HLOOKUP(B315,data!$C$6:$BB$6,1,FALSE)),"",HLOOKUP(B315,data!$C$6:$BB$44,39,FALSE))</f>
        <v/>
      </c>
      <c r="D315" s="62">
        <v>22.5</v>
      </c>
      <c r="E315" s="62">
        <v>12.7</v>
      </c>
      <c r="F315" s="62">
        <v>17.3</v>
      </c>
      <c r="G315" s="62">
        <v>11</v>
      </c>
      <c r="H315" s="54">
        <v>293</v>
      </c>
      <c r="I315" s="53">
        <v>2.8</v>
      </c>
      <c r="J315" s="53">
        <v>6.3</v>
      </c>
      <c r="K315" s="53">
        <v>2.5</v>
      </c>
      <c r="L315" s="55">
        <f t="shared" ref="L315:L368" si="17">IF(D315&gt;18,IF(I315&lt;5,IF(J315&gt;8,1,IF(J315&gt;4,IF(K315&lt;5,1,""),"")),""),"")</f>
        <v>1</v>
      </c>
      <c r="M315" s="55" t="str">
        <f t="shared" si="16"/>
        <v/>
      </c>
      <c r="N315" s="55">
        <v>13</v>
      </c>
      <c r="O315" s="55">
        <v>0</v>
      </c>
      <c r="P315" s="55">
        <v>100</v>
      </c>
      <c r="S315" s="51">
        <f t="shared" si="14"/>
        <v>-2.5774135896668331</v>
      </c>
      <c r="T315" s="51">
        <f t="shared" si="15"/>
        <v>1.0940471597699657</v>
      </c>
    </row>
    <row r="316" spans="1:20" x14ac:dyDescent="0.2">
      <c r="A316" s="61" t="s">
        <v>83</v>
      </c>
      <c r="B316" s="107">
        <v>40399</v>
      </c>
      <c r="C316" s="108">
        <f>IF(ISNA(HLOOKUP(B316,data!$C$6:$BB$6,1,FALSE)),"",HLOOKUP(B316,data!$C$6:$BB$44,39,FALSE))</f>
        <v>22</v>
      </c>
      <c r="D316" s="62">
        <v>23</v>
      </c>
      <c r="E316" s="62">
        <v>11.9</v>
      </c>
      <c r="F316" s="62">
        <v>17.600000000000001</v>
      </c>
      <c r="G316" s="62">
        <v>10.5</v>
      </c>
      <c r="H316" s="54">
        <v>222</v>
      </c>
      <c r="I316" s="53">
        <v>2</v>
      </c>
      <c r="J316" s="53">
        <v>6.1</v>
      </c>
      <c r="K316" s="53">
        <v>0</v>
      </c>
      <c r="L316" s="55">
        <f t="shared" si="17"/>
        <v>1</v>
      </c>
      <c r="M316" s="55">
        <f t="shared" si="16"/>
        <v>1</v>
      </c>
      <c r="N316" s="55">
        <v>13</v>
      </c>
      <c r="O316" s="55">
        <v>0</v>
      </c>
      <c r="P316" s="55">
        <v>100</v>
      </c>
      <c r="S316" s="51">
        <f t="shared" si="14"/>
        <v>-1.3382612127177165</v>
      </c>
      <c r="T316" s="51">
        <f t="shared" si="15"/>
        <v>-1.4862896509547885</v>
      </c>
    </row>
    <row r="317" spans="1:20" x14ac:dyDescent="0.2">
      <c r="A317" s="61" t="s">
        <v>84</v>
      </c>
      <c r="B317" s="107">
        <v>40400</v>
      </c>
      <c r="C317" s="108">
        <f>IF(ISNA(HLOOKUP(B317,data!$C$6:$BB$6,1,FALSE)),"",HLOOKUP(B317,data!$C$6:$BB$44,39,FALSE))</f>
        <v>21</v>
      </c>
      <c r="D317" s="62">
        <v>25.4</v>
      </c>
      <c r="E317" s="62">
        <v>12.5</v>
      </c>
      <c r="F317" s="62">
        <v>18.600000000000001</v>
      </c>
      <c r="G317" s="62">
        <v>10.7</v>
      </c>
      <c r="H317" s="54">
        <v>210</v>
      </c>
      <c r="I317" s="53">
        <v>3.8</v>
      </c>
      <c r="J317" s="53">
        <v>4.5</v>
      </c>
      <c r="K317" s="53">
        <v>2.4</v>
      </c>
      <c r="L317" s="55">
        <f t="shared" si="17"/>
        <v>1</v>
      </c>
      <c r="M317" s="55">
        <f t="shared" si="16"/>
        <v>1</v>
      </c>
      <c r="N317" s="55">
        <v>13</v>
      </c>
      <c r="O317" s="55">
        <v>0</v>
      </c>
      <c r="P317" s="55">
        <v>100</v>
      </c>
      <c r="S317" s="51">
        <f t="shared" si="14"/>
        <v>-1.9000000000000004</v>
      </c>
      <c r="T317" s="51">
        <f t="shared" si="15"/>
        <v>-3.2908965343808667</v>
      </c>
    </row>
    <row r="318" spans="1:20" x14ac:dyDescent="0.2">
      <c r="A318" s="61" t="s">
        <v>85</v>
      </c>
      <c r="B318" s="60">
        <v>40401</v>
      </c>
      <c r="C318" s="63" t="str">
        <f>IF(ISNA(HLOOKUP(B318,data!$C$6:$BB$6,1,FALSE)),"",HLOOKUP(B318,data!$C$6:$BB$44,39,FALSE))</f>
        <v/>
      </c>
      <c r="D318" s="62">
        <v>23.2</v>
      </c>
      <c r="E318" s="62">
        <v>12.1</v>
      </c>
      <c r="F318" s="62">
        <v>18.600000000000001</v>
      </c>
      <c r="G318" s="62">
        <v>9.6</v>
      </c>
      <c r="H318" s="54">
        <v>261</v>
      </c>
      <c r="I318" s="53">
        <v>3.5</v>
      </c>
      <c r="J318" s="53">
        <v>6.9</v>
      </c>
      <c r="K318" s="53">
        <v>0.4</v>
      </c>
      <c r="L318" s="55">
        <f t="shared" si="17"/>
        <v>1</v>
      </c>
      <c r="M318" s="55" t="str">
        <f t="shared" si="16"/>
        <v/>
      </c>
      <c r="N318" s="55">
        <v>13</v>
      </c>
      <c r="O318" s="55">
        <v>0</v>
      </c>
      <c r="P318" s="55">
        <v>100</v>
      </c>
      <c r="S318" s="51">
        <f t="shared" si="14"/>
        <v>-3.456909192082982</v>
      </c>
      <c r="T318" s="51">
        <f t="shared" si="15"/>
        <v>-0.54752062764080867</v>
      </c>
    </row>
    <row r="319" spans="1:20" x14ac:dyDescent="0.2">
      <c r="A319" s="61" t="s">
        <v>86</v>
      </c>
      <c r="B319" s="60">
        <v>40402</v>
      </c>
      <c r="C319" s="63" t="str">
        <f>IF(ISNA(HLOOKUP(B319,data!$C$6:$BB$6,1,FALSE)),"",HLOOKUP(B319,data!$C$6:$BB$44,39,FALSE))</f>
        <v/>
      </c>
      <c r="D319" s="62">
        <v>21.7</v>
      </c>
      <c r="E319" s="62">
        <v>8.6999999999999993</v>
      </c>
      <c r="F319" s="62">
        <v>15.4</v>
      </c>
      <c r="G319" s="62">
        <v>6.4</v>
      </c>
      <c r="H319" s="54">
        <v>268</v>
      </c>
      <c r="I319" s="53">
        <v>1.8</v>
      </c>
      <c r="J319" s="53">
        <v>6.6</v>
      </c>
      <c r="K319" s="53">
        <v>0.8</v>
      </c>
      <c r="L319" s="55">
        <f t="shared" si="17"/>
        <v>1</v>
      </c>
      <c r="M319" s="55" t="str">
        <f t="shared" si="16"/>
        <v/>
      </c>
      <c r="N319" s="55">
        <v>13</v>
      </c>
      <c r="O319" s="55">
        <v>0</v>
      </c>
      <c r="P319" s="55">
        <v>100</v>
      </c>
      <c r="S319" s="51">
        <f t="shared" si="14"/>
        <v>-1.7989034886343722</v>
      </c>
      <c r="T319" s="51">
        <f t="shared" si="15"/>
        <v>-6.2819094064502964E-2</v>
      </c>
    </row>
    <row r="320" spans="1:20" x14ac:dyDescent="0.2">
      <c r="A320" s="61" t="s">
        <v>80</v>
      </c>
      <c r="B320" s="60">
        <v>40403</v>
      </c>
      <c r="C320" s="63" t="str">
        <f>IF(ISNA(HLOOKUP(B320,data!$C$6:$BB$6,1,FALSE)),"",HLOOKUP(B320,data!$C$6:$BB$44,39,FALSE))</f>
        <v/>
      </c>
      <c r="D320" s="62">
        <v>21.7</v>
      </c>
      <c r="E320" s="62">
        <v>11.2</v>
      </c>
      <c r="F320" s="62">
        <v>16.399999999999999</v>
      </c>
      <c r="G320" s="62">
        <v>9.8000000000000007</v>
      </c>
      <c r="H320" s="54">
        <v>241</v>
      </c>
      <c r="I320" s="53">
        <v>2.1</v>
      </c>
      <c r="J320" s="53">
        <v>9.4</v>
      </c>
      <c r="K320" s="53">
        <v>4.7</v>
      </c>
      <c r="L320" s="55">
        <f t="shared" si="17"/>
        <v>1</v>
      </c>
      <c r="M320" s="55" t="str">
        <f t="shared" si="16"/>
        <v/>
      </c>
      <c r="N320" s="55">
        <v>13</v>
      </c>
      <c r="O320" s="55">
        <v>0</v>
      </c>
      <c r="P320" s="55">
        <v>100</v>
      </c>
      <c r="S320" s="51">
        <f t="shared" si="14"/>
        <v>-1.8367013849927316</v>
      </c>
      <c r="T320" s="51">
        <f t="shared" si="15"/>
        <v>-1.0181002025173074</v>
      </c>
    </row>
    <row r="321" spans="1:20" x14ac:dyDescent="0.2">
      <c r="A321" s="61" t="s">
        <v>81</v>
      </c>
      <c r="B321" s="60">
        <v>40404</v>
      </c>
      <c r="C321" s="63" t="str">
        <f>IF(ISNA(HLOOKUP(B321,data!$C$6:$BB$6,1,FALSE)),"",HLOOKUP(B321,data!$C$6:$BB$44,39,FALSE))</f>
        <v/>
      </c>
      <c r="D321" s="62">
        <v>24.4</v>
      </c>
      <c r="E321" s="62">
        <v>8.8000000000000007</v>
      </c>
      <c r="F321" s="62">
        <v>17.7</v>
      </c>
      <c r="G321" s="62">
        <v>7.4</v>
      </c>
      <c r="H321" s="54">
        <v>46</v>
      </c>
      <c r="I321" s="53">
        <v>2.2999999999999998</v>
      </c>
      <c r="J321" s="53">
        <v>9.9</v>
      </c>
      <c r="K321" s="53">
        <v>0</v>
      </c>
      <c r="L321" s="55">
        <f t="shared" si="17"/>
        <v>1</v>
      </c>
      <c r="M321" s="55" t="str">
        <f t="shared" si="16"/>
        <v/>
      </c>
      <c r="N321" s="55">
        <v>13</v>
      </c>
      <c r="O321" s="55">
        <v>0</v>
      </c>
      <c r="P321" s="55">
        <v>100</v>
      </c>
      <c r="S321" s="51">
        <f t="shared" si="14"/>
        <v>1.6544815407788973</v>
      </c>
      <c r="T321" s="51">
        <f t="shared" si="15"/>
        <v>1.5977142520556937</v>
      </c>
    </row>
    <row r="322" spans="1:20" x14ac:dyDescent="0.2">
      <c r="A322" s="61" t="s">
        <v>82</v>
      </c>
      <c r="B322" s="60">
        <v>40405</v>
      </c>
      <c r="C322" s="63" t="str">
        <f>IF(ISNA(HLOOKUP(B322,data!$C$6:$BB$6,1,FALSE)),"",HLOOKUP(B322,data!$C$6:$BB$44,39,FALSE))</f>
        <v/>
      </c>
      <c r="D322" s="62">
        <v>21</v>
      </c>
      <c r="E322" s="62">
        <v>15.4</v>
      </c>
      <c r="F322" s="62">
        <v>17</v>
      </c>
      <c r="G322" s="62">
        <v>15.2</v>
      </c>
      <c r="H322" s="54">
        <v>355</v>
      </c>
      <c r="I322" s="53">
        <v>5.6</v>
      </c>
      <c r="J322" s="53">
        <v>0.3</v>
      </c>
      <c r="K322" s="53">
        <v>25.7</v>
      </c>
      <c r="L322" s="55" t="str">
        <f t="shared" si="17"/>
        <v/>
      </c>
      <c r="M322" s="55" t="str">
        <f t="shared" si="16"/>
        <v/>
      </c>
      <c r="N322" s="55">
        <v>13</v>
      </c>
      <c r="O322" s="55">
        <v>0</v>
      </c>
      <c r="P322" s="55">
        <v>100</v>
      </c>
      <c r="S322" s="51">
        <f t="shared" si="14"/>
        <v>-0.48807215938688653</v>
      </c>
      <c r="T322" s="51">
        <f t="shared" si="15"/>
        <v>5.5786903093137745</v>
      </c>
    </row>
    <row r="323" spans="1:20" x14ac:dyDescent="0.2">
      <c r="A323" s="61" t="s">
        <v>83</v>
      </c>
      <c r="B323" s="60">
        <v>40406</v>
      </c>
      <c r="C323" s="63" t="str">
        <f>IF(ISNA(HLOOKUP(B323,data!$C$6:$BB$6,1,FALSE)),"",HLOOKUP(B323,data!$C$6:$BB$44,39,FALSE))</f>
        <v/>
      </c>
      <c r="D323" s="62">
        <v>21.7</v>
      </c>
      <c r="E323" s="62">
        <v>15.8</v>
      </c>
      <c r="F323" s="62">
        <v>18.100000000000001</v>
      </c>
      <c r="G323" s="62">
        <v>15.6</v>
      </c>
      <c r="H323" s="54">
        <v>314</v>
      </c>
      <c r="I323" s="53">
        <v>1.9</v>
      </c>
      <c r="J323" s="53">
        <v>1.1000000000000001</v>
      </c>
      <c r="K323" s="53">
        <v>2.5</v>
      </c>
      <c r="L323" s="55" t="str">
        <f t="shared" si="17"/>
        <v/>
      </c>
      <c r="M323" s="55" t="str">
        <f t="shared" si="16"/>
        <v/>
      </c>
      <c r="N323" s="55">
        <v>13</v>
      </c>
      <c r="O323" s="55">
        <v>0</v>
      </c>
      <c r="P323" s="55">
        <v>100</v>
      </c>
      <c r="S323" s="51">
        <f t="shared" si="14"/>
        <v>-1.3667456206434383</v>
      </c>
      <c r="T323" s="51">
        <f t="shared" si="15"/>
        <v>1.3198509038720934</v>
      </c>
    </row>
    <row r="324" spans="1:20" x14ac:dyDescent="0.2">
      <c r="A324" s="61" t="s">
        <v>84</v>
      </c>
      <c r="B324" s="60">
        <v>40407</v>
      </c>
      <c r="C324" s="63" t="str">
        <f>IF(ISNA(HLOOKUP(B324,data!$C$6:$BB$6,1,FALSE)),"",HLOOKUP(B324,data!$C$6:$BB$44,39,FALSE))</f>
        <v/>
      </c>
      <c r="D324" s="62">
        <v>17.7</v>
      </c>
      <c r="E324" s="62">
        <v>14.3</v>
      </c>
      <c r="F324" s="62">
        <v>15.7</v>
      </c>
      <c r="G324" s="62">
        <v>14.4</v>
      </c>
      <c r="H324" s="54">
        <v>248</v>
      </c>
      <c r="I324" s="53">
        <v>5.6</v>
      </c>
      <c r="J324" s="53">
        <v>0</v>
      </c>
      <c r="K324" s="53">
        <v>3</v>
      </c>
      <c r="L324" s="55" t="str">
        <f t="shared" si="17"/>
        <v/>
      </c>
      <c r="M324" s="55" t="str">
        <f t="shared" si="16"/>
        <v/>
      </c>
      <c r="N324" s="55">
        <v>13</v>
      </c>
      <c r="O324" s="55">
        <v>0</v>
      </c>
      <c r="P324" s="55">
        <v>100</v>
      </c>
      <c r="S324" s="51">
        <f t="shared" si="14"/>
        <v>-5.192229585574009</v>
      </c>
      <c r="T324" s="51">
        <f t="shared" si="15"/>
        <v>-2.0977969231291089</v>
      </c>
    </row>
    <row r="325" spans="1:20" x14ac:dyDescent="0.2">
      <c r="A325" s="61" t="s">
        <v>85</v>
      </c>
      <c r="B325" s="60">
        <v>40408</v>
      </c>
      <c r="C325" s="63" t="str">
        <f>IF(ISNA(HLOOKUP(B325,data!$C$6:$BB$6,1,FALSE)),"",HLOOKUP(B325,data!$C$6:$BB$44,39,FALSE))</f>
        <v/>
      </c>
      <c r="D325" s="62">
        <v>21.9</v>
      </c>
      <c r="E325" s="62">
        <v>11.9</v>
      </c>
      <c r="F325" s="62">
        <v>16.7</v>
      </c>
      <c r="G325" s="62">
        <v>10.7</v>
      </c>
      <c r="H325" s="54">
        <v>245</v>
      </c>
      <c r="I325" s="53">
        <v>4.4000000000000004</v>
      </c>
      <c r="J325" s="53">
        <v>4.7</v>
      </c>
      <c r="K325" s="53">
        <v>0</v>
      </c>
      <c r="L325" s="55">
        <f t="shared" si="17"/>
        <v>1</v>
      </c>
      <c r="M325" s="55" t="str">
        <f t="shared" si="16"/>
        <v/>
      </c>
      <c r="N325" s="55">
        <v>13</v>
      </c>
      <c r="O325" s="55">
        <v>0</v>
      </c>
      <c r="P325" s="55">
        <v>100</v>
      </c>
      <c r="S325" s="51">
        <f t="shared" si="14"/>
        <v>-3.9877542629612592</v>
      </c>
      <c r="T325" s="51">
        <f t="shared" si="15"/>
        <v>-1.8595203516590799</v>
      </c>
    </row>
    <row r="326" spans="1:20" x14ac:dyDescent="0.2">
      <c r="A326" s="61" t="s">
        <v>86</v>
      </c>
      <c r="B326" s="60">
        <v>40409</v>
      </c>
      <c r="C326" s="63" t="str">
        <f>IF(ISNA(HLOOKUP(B326,data!$C$6:$BB$6,1,FALSE)),"",HLOOKUP(B326,data!$C$6:$BB$44,39,FALSE))</f>
        <v/>
      </c>
      <c r="D326" s="62">
        <v>22.6</v>
      </c>
      <c r="E326" s="62">
        <v>11.6</v>
      </c>
      <c r="F326" s="62">
        <v>16.600000000000001</v>
      </c>
      <c r="G326" s="62">
        <v>10.9</v>
      </c>
      <c r="H326" s="54">
        <v>212</v>
      </c>
      <c r="I326" s="53">
        <v>4.0999999999999996</v>
      </c>
      <c r="J326" s="53">
        <v>7.1</v>
      </c>
      <c r="K326" s="53">
        <v>0</v>
      </c>
      <c r="L326" s="55">
        <f t="shared" si="17"/>
        <v>1</v>
      </c>
      <c r="M326" s="55" t="str">
        <f t="shared" si="16"/>
        <v/>
      </c>
      <c r="N326" s="55">
        <v>13</v>
      </c>
      <c r="O326" s="55">
        <v>0</v>
      </c>
      <c r="P326" s="55">
        <v>100</v>
      </c>
      <c r="S326" s="51">
        <f t="shared" si="14"/>
        <v>-2.1726689833561394</v>
      </c>
      <c r="T326" s="51">
        <f t="shared" si="15"/>
        <v>-3.4769971942413465</v>
      </c>
    </row>
    <row r="327" spans="1:20" x14ac:dyDescent="0.2">
      <c r="A327" s="61" t="s">
        <v>80</v>
      </c>
      <c r="B327" s="107">
        <v>40410</v>
      </c>
      <c r="C327" s="108">
        <f>IF(ISNA(HLOOKUP(B327,data!$C$6:$BB$6,1,FALSE)),"",HLOOKUP(B327,data!$C$6:$BB$44,39,FALSE))</f>
        <v>25</v>
      </c>
      <c r="D327" s="62">
        <v>28.5</v>
      </c>
      <c r="E327" s="62">
        <v>12.6</v>
      </c>
      <c r="F327" s="62">
        <v>20.8</v>
      </c>
      <c r="G327" s="62">
        <v>11.7</v>
      </c>
      <c r="H327" s="54">
        <v>193</v>
      </c>
      <c r="I327" s="53">
        <v>3.3</v>
      </c>
      <c r="J327" s="53">
        <v>11.3</v>
      </c>
      <c r="K327" s="53">
        <v>0</v>
      </c>
      <c r="L327" s="55">
        <f t="shared" si="17"/>
        <v>1</v>
      </c>
      <c r="M327" s="55">
        <f t="shared" si="16"/>
        <v>1</v>
      </c>
      <c r="N327" s="55">
        <v>13</v>
      </c>
      <c r="O327" s="55">
        <v>0</v>
      </c>
      <c r="P327" s="55">
        <v>100</v>
      </c>
      <c r="S327" s="51">
        <f t="shared" si="14"/>
        <v>-0.74233847933475439</v>
      </c>
      <c r="T327" s="51">
        <f t="shared" si="15"/>
        <v>-3.2154212137912763</v>
      </c>
    </row>
    <row r="328" spans="1:20" x14ac:dyDescent="0.2">
      <c r="A328" s="61" t="s">
        <v>81</v>
      </c>
      <c r="B328" s="60">
        <v>40411</v>
      </c>
      <c r="C328" s="63" t="str">
        <f>IF(ISNA(HLOOKUP(B328,data!$C$6:$BB$6,1,FALSE)),"",HLOOKUP(B328,data!$C$6:$BB$44,39,FALSE))</f>
        <v/>
      </c>
      <c r="D328" s="62">
        <v>27.6</v>
      </c>
      <c r="E328" s="62">
        <v>15.8</v>
      </c>
      <c r="F328" s="62">
        <v>21.5</v>
      </c>
      <c r="G328" s="62">
        <v>14</v>
      </c>
      <c r="H328" s="54">
        <v>223</v>
      </c>
      <c r="I328" s="53">
        <v>3.1</v>
      </c>
      <c r="J328" s="53">
        <v>5</v>
      </c>
      <c r="K328" s="53">
        <v>0</v>
      </c>
      <c r="L328" s="55">
        <f t="shared" si="17"/>
        <v>1</v>
      </c>
      <c r="M328" s="55" t="str">
        <f t="shared" si="16"/>
        <v/>
      </c>
      <c r="N328" s="55">
        <v>13</v>
      </c>
      <c r="O328" s="55">
        <v>0</v>
      </c>
      <c r="P328" s="55">
        <v>100</v>
      </c>
      <c r="S328" s="51">
        <f t="shared" si="14"/>
        <v>-2.1141949161937448</v>
      </c>
      <c r="T328" s="51">
        <f t="shared" si="15"/>
        <v>-2.2671964750194289</v>
      </c>
    </row>
    <row r="329" spans="1:20" x14ac:dyDescent="0.2">
      <c r="A329" s="61" t="s">
        <v>82</v>
      </c>
      <c r="B329" s="60">
        <v>40412</v>
      </c>
      <c r="C329" s="63" t="str">
        <f>IF(ISNA(HLOOKUP(B329,data!$C$6:$BB$6,1,FALSE)),"",HLOOKUP(B329,data!$C$6:$BB$44,39,FALSE))</f>
        <v/>
      </c>
      <c r="D329" s="62">
        <v>25.3</v>
      </c>
      <c r="E329" s="62">
        <v>15.9</v>
      </c>
      <c r="F329" s="62">
        <v>20.6</v>
      </c>
      <c r="G329" s="62">
        <v>14.6</v>
      </c>
      <c r="H329" s="54">
        <v>240</v>
      </c>
      <c r="I329" s="53">
        <v>2.5</v>
      </c>
      <c r="J329" s="53">
        <v>3.8</v>
      </c>
      <c r="K329" s="53">
        <v>3</v>
      </c>
      <c r="L329" s="55" t="str">
        <f t="shared" si="17"/>
        <v/>
      </c>
      <c r="M329" s="55" t="str">
        <f t="shared" si="16"/>
        <v/>
      </c>
      <c r="N329" s="55">
        <v>13</v>
      </c>
      <c r="O329" s="55">
        <v>0</v>
      </c>
      <c r="P329" s="55">
        <v>100</v>
      </c>
      <c r="S329" s="51">
        <f t="shared" si="14"/>
        <v>-2.1650635094610959</v>
      </c>
      <c r="T329" s="51">
        <f t="shared" si="15"/>
        <v>-1.2500000000000011</v>
      </c>
    </row>
    <row r="330" spans="1:20" x14ac:dyDescent="0.2">
      <c r="A330" s="61" t="s">
        <v>83</v>
      </c>
      <c r="B330" s="60">
        <v>40413</v>
      </c>
      <c r="C330" s="63" t="str">
        <f>IF(ISNA(HLOOKUP(B330,data!$C$6:$BB$6,1,FALSE)),"",HLOOKUP(B330,data!$C$6:$BB$44,39,FALSE))</f>
        <v/>
      </c>
      <c r="D330" s="62">
        <v>23.9</v>
      </c>
      <c r="E330" s="62">
        <v>17.2</v>
      </c>
      <c r="F330" s="62">
        <v>20.100000000000001</v>
      </c>
      <c r="G330" s="62">
        <v>16.3</v>
      </c>
      <c r="H330" s="54">
        <v>215</v>
      </c>
      <c r="I330" s="53">
        <v>5.9</v>
      </c>
      <c r="J330" s="53">
        <v>3.5</v>
      </c>
      <c r="K330" s="53">
        <v>10.9</v>
      </c>
      <c r="L330" s="55" t="str">
        <f t="shared" si="17"/>
        <v/>
      </c>
      <c r="M330" s="55" t="str">
        <f t="shared" si="16"/>
        <v/>
      </c>
      <c r="N330" s="55">
        <v>13</v>
      </c>
      <c r="O330" s="55">
        <v>0</v>
      </c>
      <c r="P330" s="55">
        <v>100</v>
      </c>
      <c r="S330" s="51">
        <f t="shared" si="14"/>
        <v>-3.3841009744711705</v>
      </c>
      <c r="T330" s="51">
        <f t="shared" si="15"/>
        <v>-4.8329970613050532</v>
      </c>
    </row>
    <row r="331" spans="1:20" x14ac:dyDescent="0.2">
      <c r="A331" s="61" t="s">
        <v>84</v>
      </c>
      <c r="B331" s="107">
        <v>40414</v>
      </c>
      <c r="C331" s="108">
        <f>IF(ISNA(HLOOKUP(B331,data!$C$6:$BB$6,1,FALSE)),"",HLOOKUP(B331,data!$C$6:$BB$44,39,FALSE))</f>
        <v>21</v>
      </c>
      <c r="D331" s="62">
        <v>21.3</v>
      </c>
      <c r="E331" s="62">
        <v>13.5</v>
      </c>
      <c r="F331" s="62">
        <v>16.899999999999999</v>
      </c>
      <c r="G331" s="62">
        <v>12.9</v>
      </c>
      <c r="H331" s="54">
        <v>237</v>
      </c>
      <c r="I331" s="53">
        <v>6.9</v>
      </c>
      <c r="J331" s="53">
        <v>9.8000000000000007</v>
      </c>
      <c r="K331" s="53">
        <v>0</v>
      </c>
      <c r="L331" s="55" t="str">
        <f t="shared" si="17"/>
        <v/>
      </c>
      <c r="M331" s="55" t="str">
        <f t="shared" si="16"/>
        <v/>
      </c>
      <c r="N331" s="55">
        <v>13</v>
      </c>
      <c r="O331" s="55">
        <v>0</v>
      </c>
      <c r="P331" s="55">
        <v>100</v>
      </c>
      <c r="S331" s="51">
        <f t="shared" si="14"/>
        <v>-5.7868269188234258</v>
      </c>
      <c r="T331" s="51">
        <f t="shared" si="15"/>
        <v>-3.7580093416036862</v>
      </c>
    </row>
    <row r="332" spans="1:20" x14ac:dyDescent="0.2">
      <c r="A332" s="61" t="s">
        <v>85</v>
      </c>
      <c r="B332" s="60">
        <v>40415</v>
      </c>
      <c r="C332" s="63" t="str">
        <f>IF(ISNA(HLOOKUP(B332,data!$C$6:$BB$6,1,FALSE)),"",HLOOKUP(B332,data!$C$6:$BB$44,39,FALSE))</f>
        <v/>
      </c>
      <c r="D332" s="62">
        <v>21.3</v>
      </c>
      <c r="E332" s="62">
        <v>12.5</v>
      </c>
      <c r="F332" s="62">
        <v>16.5</v>
      </c>
      <c r="G332" s="62">
        <v>11.9</v>
      </c>
      <c r="H332" s="54">
        <v>226</v>
      </c>
      <c r="I332" s="53">
        <v>4</v>
      </c>
      <c r="J332" s="53">
        <v>3.8</v>
      </c>
      <c r="K332" s="53">
        <v>2.2999999999999998</v>
      </c>
      <c r="L332" s="55" t="str">
        <f t="shared" si="17"/>
        <v/>
      </c>
      <c r="M332" s="55" t="str">
        <f t="shared" si="16"/>
        <v/>
      </c>
      <c r="N332" s="55">
        <v>13</v>
      </c>
      <c r="O332" s="55">
        <v>0</v>
      </c>
      <c r="P332" s="55">
        <v>100</v>
      </c>
      <c r="S332" s="51">
        <f t="shared" si="14"/>
        <v>-2.8773592013546034</v>
      </c>
      <c r="T332" s="51">
        <f t="shared" si="15"/>
        <v>-2.7786334818359903</v>
      </c>
    </row>
    <row r="333" spans="1:20" x14ac:dyDescent="0.2">
      <c r="A333" s="61" t="s">
        <v>86</v>
      </c>
      <c r="B333" s="60">
        <v>40416</v>
      </c>
      <c r="C333" s="63" t="str">
        <f>IF(ISNA(HLOOKUP(B333,data!$C$6:$BB$6,1,FALSE)),"",HLOOKUP(B333,data!$C$6:$BB$44,39,FALSE))</f>
        <v/>
      </c>
      <c r="D333" s="62">
        <v>23.1</v>
      </c>
      <c r="E333" s="62">
        <v>14.8</v>
      </c>
      <c r="F333" s="62">
        <v>19.100000000000001</v>
      </c>
      <c r="G333" s="62">
        <v>14.6</v>
      </c>
      <c r="H333" s="54">
        <v>204</v>
      </c>
      <c r="I333" s="53">
        <v>4.8</v>
      </c>
      <c r="J333" s="53">
        <v>0.5</v>
      </c>
      <c r="K333" s="53">
        <v>23.1</v>
      </c>
      <c r="L333" s="55" t="str">
        <f t="shared" si="17"/>
        <v/>
      </c>
      <c r="M333" s="55" t="str">
        <f t="shared" si="16"/>
        <v/>
      </c>
      <c r="N333" s="55">
        <v>13</v>
      </c>
      <c r="O333" s="55">
        <v>0</v>
      </c>
      <c r="P333" s="55">
        <v>100</v>
      </c>
      <c r="S333" s="51">
        <f t="shared" si="14"/>
        <v>-1.952335886763839</v>
      </c>
      <c r="T333" s="51">
        <f t="shared" si="15"/>
        <v>-4.3850181966844852</v>
      </c>
    </row>
    <row r="334" spans="1:20" x14ac:dyDescent="0.2">
      <c r="A334" s="61" t="s">
        <v>80</v>
      </c>
      <c r="B334" s="60">
        <v>40417</v>
      </c>
      <c r="C334" s="63" t="str">
        <f>IF(ISNA(HLOOKUP(B334,data!$C$6:$BB$6,1,FALSE)),"",HLOOKUP(B334,data!$C$6:$BB$44,39,FALSE))</f>
        <v/>
      </c>
      <c r="D334" s="62">
        <v>18.399999999999999</v>
      </c>
      <c r="E334" s="62">
        <v>10.7</v>
      </c>
      <c r="F334" s="62">
        <v>15.5</v>
      </c>
      <c r="G334" s="62">
        <v>9.6999999999999993</v>
      </c>
      <c r="H334" s="54">
        <v>316</v>
      </c>
      <c r="I334" s="53">
        <v>3.8</v>
      </c>
      <c r="J334" s="53">
        <v>0.8</v>
      </c>
      <c r="K334" s="53">
        <v>9.3000000000000007</v>
      </c>
      <c r="L334" s="55" t="str">
        <f t="shared" si="17"/>
        <v/>
      </c>
      <c r="M334" s="55" t="str">
        <f t="shared" si="16"/>
        <v/>
      </c>
      <c r="N334" s="55">
        <v>13</v>
      </c>
      <c r="O334" s="55">
        <v>0</v>
      </c>
      <c r="P334" s="55">
        <v>100</v>
      </c>
      <c r="S334" s="51">
        <f t="shared" si="14"/>
        <v>-2.6397018077441907</v>
      </c>
      <c r="T334" s="51">
        <f t="shared" si="15"/>
        <v>2.733491241286873</v>
      </c>
    </row>
    <row r="335" spans="1:20" x14ac:dyDescent="0.2">
      <c r="A335" s="61" t="s">
        <v>81</v>
      </c>
      <c r="B335" s="60">
        <v>40418</v>
      </c>
      <c r="C335" s="63" t="str">
        <f>IF(ISNA(HLOOKUP(B335,data!$C$6:$BB$6,1,FALSE)),"",HLOOKUP(B335,data!$C$6:$BB$44,39,FALSE))</f>
        <v/>
      </c>
      <c r="D335" s="62">
        <v>19.100000000000001</v>
      </c>
      <c r="E335" s="62">
        <v>9.9</v>
      </c>
      <c r="F335" s="62">
        <v>13.4</v>
      </c>
      <c r="G335" s="62">
        <v>8.8000000000000007</v>
      </c>
      <c r="H335" s="54">
        <v>262</v>
      </c>
      <c r="I335" s="53">
        <v>3.8</v>
      </c>
      <c r="J335" s="53">
        <v>6.8</v>
      </c>
      <c r="K335" s="53">
        <v>5.4</v>
      </c>
      <c r="L335" s="55" t="str">
        <f t="shared" si="17"/>
        <v/>
      </c>
      <c r="M335" s="55" t="str">
        <f t="shared" si="16"/>
        <v/>
      </c>
      <c r="N335" s="55">
        <v>13</v>
      </c>
      <c r="O335" s="55">
        <v>0</v>
      </c>
      <c r="P335" s="55">
        <v>100</v>
      </c>
      <c r="S335" s="51">
        <f t="shared" si="14"/>
        <v>-3.7630186612179672</v>
      </c>
      <c r="T335" s="51">
        <f t="shared" si="15"/>
        <v>-0.52885778364824676</v>
      </c>
    </row>
    <row r="336" spans="1:20" x14ac:dyDescent="0.2">
      <c r="A336" s="61" t="s">
        <v>82</v>
      </c>
      <c r="B336" s="60">
        <v>40419</v>
      </c>
      <c r="C336" s="63" t="str">
        <f>IF(ISNA(HLOOKUP(B336,data!$C$6:$BB$6,1,FALSE)),"",HLOOKUP(B336,data!$C$6:$BB$44,39,FALSE))</f>
        <v/>
      </c>
      <c r="D336" s="62">
        <v>16.5</v>
      </c>
      <c r="E336" s="62">
        <v>9.5</v>
      </c>
      <c r="F336" s="62">
        <v>13.1</v>
      </c>
      <c r="G336" s="62">
        <v>9.6</v>
      </c>
      <c r="H336" s="54">
        <v>246</v>
      </c>
      <c r="I336" s="53">
        <v>5.7</v>
      </c>
      <c r="J336" s="53">
        <v>2</v>
      </c>
      <c r="K336" s="53">
        <v>13.3</v>
      </c>
      <c r="L336" s="55" t="str">
        <f t="shared" si="17"/>
        <v/>
      </c>
      <c r="M336" s="55" t="str">
        <f t="shared" si="16"/>
        <v/>
      </c>
      <c r="N336" s="55">
        <v>13</v>
      </c>
      <c r="O336" s="55">
        <v>0</v>
      </c>
      <c r="P336" s="55">
        <v>100</v>
      </c>
      <c r="S336" s="51">
        <f t="shared" si="14"/>
        <v>-5.207209108562826</v>
      </c>
      <c r="T336" s="51">
        <f t="shared" si="15"/>
        <v>-2.3183988655320604</v>
      </c>
    </row>
    <row r="337" spans="1:20" x14ac:dyDescent="0.2">
      <c r="A337" s="61" t="s">
        <v>83</v>
      </c>
      <c r="B337" s="60">
        <v>40420</v>
      </c>
      <c r="C337" s="63" t="str">
        <f>IF(ISNA(HLOOKUP(B337,data!$C$6:$BB$6,1,FALSE)),"",HLOOKUP(B337,data!$C$6:$BB$44,39,FALSE))</f>
        <v/>
      </c>
      <c r="D337" s="62">
        <v>19.3</v>
      </c>
      <c r="E337" s="62">
        <v>10.5</v>
      </c>
      <c r="F337" s="62">
        <v>14.1</v>
      </c>
      <c r="G337" s="62">
        <v>9.8000000000000007</v>
      </c>
      <c r="H337" s="54">
        <v>328</v>
      </c>
      <c r="I337" s="53">
        <v>6.2</v>
      </c>
      <c r="J337" s="53">
        <v>6</v>
      </c>
      <c r="K337" s="53">
        <v>7.9</v>
      </c>
      <c r="L337" s="55" t="str">
        <f t="shared" si="17"/>
        <v/>
      </c>
      <c r="M337" s="55" t="str">
        <f t="shared" si="16"/>
        <v/>
      </c>
      <c r="N337" s="55">
        <v>13</v>
      </c>
      <c r="O337" s="55">
        <v>0</v>
      </c>
      <c r="P337" s="55">
        <v>100</v>
      </c>
      <c r="S337" s="51">
        <f t="shared" si="14"/>
        <v>-3.2854994382458762</v>
      </c>
      <c r="T337" s="51">
        <f t="shared" si="15"/>
        <v>5.2578981961698377</v>
      </c>
    </row>
    <row r="338" spans="1:20" x14ac:dyDescent="0.2">
      <c r="A338" s="61" t="s">
        <v>84</v>
      </c>
      <c r="B338" s="107">
        <v>40421</v>
      </c>
      <c r="C338" s="108">
        <f>IF(ISNA(HLOOKUP(B338,data!$C$6:$BB$6,1,FALSE)),"",HLOOKUP(B338,data!$C$6:$BB$44,39,FALSE))</f>
        <v>22</v>
      </c>
      <c r="D338" s="62">
        <v>19.399999999999999</v>
      </c>
      <c r="E338" s="62">
        <v>7.3</v>
      </c>
      <c r="F338" s="62">
        <v>13.5</v>
      </c>
      <c r="G338" s="62">
        <v>5.7</v>
      </c>
      <c r="H338" s="54">
        <v>330</v>
      </c>
      <c r="I338" s="53">
        <v>2.1</v>
      </c>
      <c r="J338" s="53">
        <v>9.4</v>
      </c>
      <c r="K338" s="53">
        <v>0</v>
      </c>
      <c r="L338" s="55">
        <f t="shared" si="17"/>
        <v>1</v>
      </c>
      <c r="M338" s="55">
        <f t="shared" si="16"/>
        <v>1</v>
      </c>
      <c r="N338" s="55">
        <v>13</v>
      </c>
      <c r="O338" s="55">
        <v>0</v>
      </c>
      <c r="P338" s="55">
        <v>100</v>
      </c>
      <c r="S338" s="51">
        <f t="shared" si="14"/>
        <v>-1.0500000000000009</v>
      </c>
      <c r="T338" s="51">
        <f t="shared" si="15"/>
        <v>1.8186533479473206</v>
      </c>
    </row>
    <row r="339" spans="1:20" x14ac:dyDescent="0.2">
      <c r="A339" s="61" t="s">
        <v>85</v>
      </c>
      <c r="B339" s="60">
        <v>40422</v>
      </c>
      <c r="C339" s="63" t="str">
        <f>IF(ISNA(HLOOKUP(B339,data!$C$6:$BB$6,1,FALSE)),"",HLOOKUP(B339,data!$C$6:$BB$44,39,FALSE))</f>
        <v/>
      </c>
      <c r="D339" s="62">
        <v>19.3</v>
      </c>
      <c r="E339" s="62">
        <v>5.8</v>
      </c>
      <c r="F339" s="62">
        <v>12.9</v>
      </c>
      <c r="G339" s="62">
        <v>3.5</v>
      </c>
      <c r="H339" s="54">
        <v>30</v>
      </c>
      <c r="I339" s="53">
        <v>1.4</v>
      </c>
      <c r="J339" s="53">
        <v>7.4</v>
      </c>
      <c r="K339" s="53">
        <v>0</v>
      </c>
      <c r="L339" s="55">
        <f t="shared" si="17"/>
        <v>1</v>
      </c>
      <c r="M339" s="55" t="str">
        <f t="shared" si="16"/>
        <v/>
      </c>
      <c r="N339" s="55">
        <v>13</v>
      </c>
      <c r="O339" s="55">
        <v>0</v>
      </c>
      <c r="P339" s="55">
        <v>100</v>
      </c>
      <c r="S339" s="51">
        <f t="shared" si="14"/>
        <v>0.69999999999999984</v>
      </c>
      <c r="T339" s="51">
        <f t="shared" si="15"/>
        <v>1.2124355652982142</v>
      </c>
    </row>
    <row r="340" spans="1:20" x14ac:dyDescent="0.2">
      <c r="A340" s="61" t="s">
        <v>86</v>
      </c>
      <c r="B340" s="60">
        <v>40423</v>
      </c>
      <c r="C340" s="63" t="str">
        <f>IF(ISNA(HLOOKUP(B340,data!$C$6:$BB$6,1,FALSE)),"",HLOOKUP(B340,data!$C$6:$BB$44,39,FALSE))</f>
        <v/>
      </c>
      <c r="D340" s="62">
        <v>18</v>
      </c>
      <c r="E340" s="62">
        <v>6.8</v>
      </c>
      <c r="F340" s="62">
        <v>13.4</v>
      </c>
      <c r="G340" s="62">
        <v>4.5999999999999996</v>
      </c>
      <c r="H340" s="54">
        <v>17</v>
      </c>
      <c r="I340" s="53">
        <v>2</v>
      </c>
      <c r="J340" s="53">
        <v>5.0999999999999996</v>
      </c>
      <c r="K340" s="53">
        <v>0</v>
      </c>
      <c r="L340" s="55" t="str">
        <f t="shared" si="17"/>
        <v/>
      </c>
      <c r="M340" s="55" t="str">
        <f t="shared" si="16"/>
        <v/>
      </c>
      <c r="N340" s="55">
        <v>13</v>
      </c>
      <c r="O340" s="55">
        <v>0</v>
      </c>
      <c r="P340" s="55">
        <v>100</v>
      </c>
      <c r="S340" s="51">
        <f t="shared" si="14"/>
        <v>0.58474340944547354</v>
      </c>
      <c r="T340" s="51">
        <f t="shared" si="15"/>
        <v>1.9126095119260709</v>
      </c>
    </row>
    <row r="341" spans="1:20" x14ac:dyDescent="0.2">
      <c r="A341" s="61" t="s">
        <v>80</v>
      </c>
      <c r="B341" s="60">
        <v>40424</v>
      </c>
      <c r="C341" s="63" t="str">
        <f>IF(ISNA(HLOOKUP(B341,data!$C$6:$BB$6,1,FALSE)),"",HLOOKUP(B341,data!$C$6:$BB$44,39,FALSE))</f>
        <v/>
      </c>
      <c r="D341" s="62">
        <v>19.2</v>
      </c>
      <c r="E341" s="62">
        <v>9</v>
      </c>
      <c r="F341" s="62">
        <v>14.1</v>
      </c>
      <c r="G341" s="62">
        <v>6.2</v>
      </c>
      <c r="H341" s="54">
        <v>4</v>
      </c>
      <c r="I341" s="53">
        <v>1.5</v>
      </c>
      <c r="J341" s="53">
        <v>5.4</v>
      </c>
      <c r="K341" s="53">
        <v>0</v>
      </c>
      <c r="L341" s="55">
        <f t="shared" si="17"/>
        <v>1</v>
      </c>
      <c r="M341" s="55" t="str">
        <f t="shared" si="16"/>
        <v/>
      </c>
      <c r="N341" s="55">
        <v>13</v>
      </c>
      <c r="O341" s="55">
        <v>0</v>
      </c>
      <c r="P341" s="55">
        <v>100</v>
      </c>
      <c r="S341" s="51">
        <f t="shared" si="14"/>
        <v>0.10463471061618795</v>
      </c>
      <c r="T341" s="51">
        <f t="shared" si="15"/>
        <v>1.4963460753897362</v>
      </c>
    </row>
    <row r="342" spans="1:20" x14ac:dyDescent="0.2">
      <c r="A342" s="61" t="s">
        <v>81</v>
      </c>
      <c r="B342" s="107">
        <v>40425</v>
      </c>
      <c r="C342" s="108">
        <f>IF(ISNA(HLOOKUP(B342,data!$C$6:$BB$6,1,FALSE)),"",HLOOKUP(B342,data!$C$6:$BB$44,39,FALSE))</f>
        <v>22</v>
      </c>
      <c r="D342" s="62">
        <v>19.7</v>
      </c>
      <c r="E342" s="62">
        <v>6.5</v>
      </c>
      <c r="F342" s="62">
        <v>13.6</v>
      </c>
      <c r="G342" s="62">
        <v>4.0999999999999996</v>
      </c>
      <c r="H342" s="54">
        <v>29</v>
      </c>
      <c r="I342" s="53">
        <v>2.5</v>
      </c>
      <c r="J342" s="53">
        <v>9.9</v>
      </c>
      <c r="K342" s="53">
        <v>0</v>
      </c>
      <c r="L342" s="55">
        <f t="shared" si="17"/>
        <v>1</v>
      </c>
      <c r="M342" s="55">
        <f t="shared" si="16"/>
        <v>1</v>
      </c>
      <c r="N342" s="55">
        <v>13</v>
      </c>
      <c r="O342" s="55">
        <v>0</v>
      </c>
      <c r="P342" s="55">
        <v>100</v>
      </c>
      <c r="S342" s="51">
        <f t="shared" si="14"/>
        <v>1.2120240506158426</v>
      </c>
      <c r="T342" s="51">
        <f t="shared" si="15"/>
        <v>2.1865492678484895</v>
      </c>
    </row>
    <row r="343" spans="1:20" x14ac:dyDescent="0.2">
      <c r="A343" s="61" t="s">
        <v>82</v>
      </c>
      <c r="B343" s="60">
        <v>40426</v>
      </c>
      <c r="C343" s="63" t="str">
        <f>IF(ISNA(HLOOKUP(B343,data!$C$6:$BB$6,1,FALSE)),"",HLOOKUP(B343,data!$C$6:$BB$44,39,FALSE))</f>
        <v/>
      </c>
      <c r="D343" s="62">
        <v>19.899999999999999</v>
      </c>
      <c r="E343" s="62">
        <v>7.1</v>
      </c>
      <c r="F343" s="62">
        <v>14.3</v>
      </c>
      <c r="G343" s="62">
        <v>4.2</v>
      </c>
      <c r="H343" s="54">
        <v>72</v>
      </c>
      <c r="I343" s="53">
        <v>3.3</v>
      </c>
      <c r="J343" s="53">
        <v>11.6</v>
      </c>
      <c r="K343" s="53">
        <v>0</v>
      </c>
      <c r="L343" s="55">
        <f t="shared" si="17"/>
        <v>1</v>
      </c>
      <c r="M343" s="55" t="str">
        <f t="shared" si="16"/>
        <v/>
      </c>
      <c r="N343" s="55">
        <v>13</v>
      </c>
      <c r="O343" s="55">
        <v>0</v>
      </c>
      <c r="P343" s="55">
        <v>100</v>
      </c>
      <c r="S343" s="51">
        <f t="shared" si="14"/>
        <v>3.1384865037740064</v>
      </c>
      <c r="T343" s="51">
        <f t="shared" si="15"/>
        <v>1.0197560814373265</v>
      </c>
    </row>
    <row r="344" spans="1:20" x14ac:dyDescent="0.2">
      <c r="A344" s="61" t="s">
        <v>83</v>
      </c>
      <c r="B344" s="107">
        <v>40427</v>
      </c>
      <c r="C344" s="108">
        <f>IF(ISNA(HLOOKUP(B344,data!$C$6:$BB$6,1,FALSE)),"",HLOOKUP(B344,data!$C$6:$BB$44,39,FALSE))</f>
        <v>17.5</v>
      </c>
      <c r="D344" s="62">
        <v>21.1</v>
      </c>
      <c r="E344" s="62">
        <v>10.3</v>
      </c>
      <c r="F344" s="62">
        <v>16.3</v>
      </c>
      <c r="G344" s="62">
        <v>9.3000000000000007</v>
      </c>
      <c r="H344" s="54">
        <v>106</v>
      </c>
      <c r="I344" s="53">
        <v>4.8</v>
      </c>
      <c r="J344" s="53">
        <v>9.9</v>
      </c>
      <c r="K344" s="53">
        <v>0</v>
      </c>
      <c r="L344" s="55">
        <f t="shared" si="17"/>
        <v>1</v>
      </c>
      <c r="M344" s="55">
        <f t="shared" si="16"/>
        <v>1</v>
      </c>
      <c r="N344" s="55">
        <v>13</v>
      </c>
      <c r="O344" s="55">
        <v>0</v>
      </c>
      <c r="P344" s="55">
        <v>100</v>
      </c>
      <c r="S344" s="51">
        <f t="shared" si="14"/>
        <v>4.6140561405039309</v>
      </c>
      <c r="T344" s="51">
        <f t="shared" si="15"/>
        <v>-1.3230593079215953</v>
      </c>
    </row>
    <row r="345" spans="1:20" x14ac:dyDescent="0.2">
      <c r="A345" s="61" t="s">
        <v>84</v>
      </c>
      <c r="B345" s="60">
        <v>40428</v>
      </c>
      <c r="C345" s="63" t="str">
        <f>IF(ISNA(HLOOKUP(B345,data!$C$6:$BB$6,1,FALSE)),"",HLOOKUP(B345,data!$C$6:$BB$44,39,FALSE))</f>
        <v/>
      </c>
      <c r="D345" s="62">
        <v>16.399999999999999</v>
      </c>
      <c r="E345" s="62">
        <v>11.3</v>
      </c>
      <c r="F345" s="62">
        <v>13.4</v>
      </c>
      <c r="G345" s="62">
        <v>11.1</v>
      </c>
      <c r="H345" s="54">
        <v>107</v>
      </c>
      <c r="I345" s="53">
        <v>3.7</v>
      </c>
      <c r="J345" s="53">
        <v>0.8</v>
      </c>
      <c r="K345" s="53">
        <v>14.5</v>
      </c>
      <c r="L345" s="55" t="str">
        <f t="shared" si="17"/>
        <v/>
      </c>
      <c r="M345" s="55" t="str">
        <f t="shared" si="16"/>
        <v/>
      </c>
      <c r="N345" s="55">
        <v>13</v>
      </c>
      <c r="O345" s="55">
        <v>0</v>
      </c>
      <c r="P345" s="55">
        <v>100</v>
      </c>
      <c r="S345" s="51">
        <f t="shared" si="14"/>
        <v>3.5383275970632315</v>
      </c>
      <c r="T345" s="51">
        <f t="shared" si="15"/>
        <v>-1.0817753074741256</v>
      </c>
    </row>
    <row r="346" spans="1:20" x14ac:dyDescent="0.2">
      <c r="A346" s="61" t="s">
        <v>85</v>
      </c>
      <c r="B346" s="60">
        <v>40429</v>
      </c>
      <c r="C346" s="63" t="str">
        <f>IF(ISNA(HLOOKUP(B346,data!$C$6:$BB$6,1,FALSE)),"",HLOOKUP(B346,data!$C$6:$BB$44,39,FALSE))</f>
        <v/>
      </c>
      <c r="D346" s="62">
        <v>22.4</v>
      </c>
      <c r="E346" s="62">
        <v>13.1</v>
      </c>
      <c r="F346" s="62">
        <v>16.3</v>
      </c>
      <c r="G346" s="62">
        <v>12.5</v>
      </c>
      <c r="H346" s="54">
        <v>134</v>
      </c>
      <c r="I346" s="53">
        <v>3.5</v>
      </c>
      <c r="J346" s="53">
        <v>3</v>
      </c>
      <c r="K346" s="53">
        <v>4.9000000000000004</v>
      </c>
      <c r="L346" s="55" t="str">
        <f t="shared" si="17"/>
        <v/>
      </c>
      <c r="M346" s="55" t="str">
        <f t="shared" si="16"/>
        <v/>
      </c>
      <c r="N346" s="55">
        <v>13</v>
      </c>
      <c r="O346" s="55">
        <v>0</v>
      </c>
      <c r="P346" s="55">
        <v>100</v>
      </c>
      <c r="S346" s="51">
        <f t="shared" si="14"/>
        <v>2.5176893011852801</v>
      </c>
      <c r="T346" s="51">
        <f t="shared" si="15"/>
        <v>-2.4313042966064895</v>
      </c>
    </row>
    <row r="347" spans="1:20" x14ac:dyDescent="0.2">
      <c r="A347" s="61" t="s">
        <v>86</v>
      </c>
      <c r="B347" s="60">
        <v>40430</v>
      </c>
      <c r="C347" s="63" t="str">
        <f>IF(ISNA(HLOOKUP(B347,data!$C$6:$BB$6,1,FALSE)),"",HLOOKUP(B347,data!$C$6:$BB$44,39,FALSE))</f>
        <v/>
      </c>
      <c r="D347" s="62">
        <v>19.5</v>
      </c>
      <c r="E347" s="62">
        <v>11.6</v>
      </c>
      <c r="F347" s="62">
        <v>15.2</v>
      </c>
      <c r="G347" s="62">
        <v>9.6999999999999993</v>
      </c>
      <c r="H347" s="54">
        <v>241</v>
      </c>
      <c r="I347" s="53">
        <v>2.5</v>
      </c>
      <c r="J347" s="53">
        <v>2.6</v>
      </c>
      <c r="K347" s="53">
        <v>13.7</v>
      </c>
      <c r="L347" s="55" t="str">
        <f t="shared" si="17"/>
        <v/>
      </c>
      <c r="M347" s="55" t="str">
        <f t="shared" si="16"/>
        <v/>
      </c>
      <c r="N347" s="55">
        <v>13</v>
      </c>
      <c r="O347" s="55">
        <v>0</v>
      </c>
      <c r="P347" s="55">
        <v>100</v>
      </c>
      <c r="S347" s="51">
        <f t="shared" si="14"/>
        <v>-2.1865492678484899</v>
      </c>
      <c r="T347" s="51">
        <f t="shared" si="15"/>
        <v>-1.2120240506158422</v>
      </c>
    </row>
    <row r="348" spans="1:20" x14ac:dyDescent="0.2">
      <c r="A348" s="61" t="s">
        <v>80</v>
      </c>
      <c r="B348" s="107">
        <v>40431</v>
      </c>
      <c r="C348" s="108">
        <f>IF(ISNA(HLOOKUP(B348,data!$C$6:$BB$6,1,FALSE)),"",HLOOKUP(B348,data!$C$6:$BB$44,39,FALSE))</f>
        <v>21</v>
      </c>
      <c r="D348" s="62">
        <v>18.899999999999999</v>
      </c>
      <c r="E348" s="62">
        <v>11.9</v>
      </c>
      <c r="F348" s="62">
        <v>15.8</v>
      </c>
      <c r="G348" s="62">
        <v>10</v>
      </c>
      <c r="H348" s="54">
        <v>212</v>
      </c>
      <c r="I348" s="53">
        <v>3.7</v>
      </c>
      <c r="J348" s="53">
        <v>0</v>
      </c>
      <c r="K348" s="53">
        <v>0.5</v>
      </c>
      <c r="L348" s="55" t="str">
        <f t="shared" si="17"/>
        <v/>
      </c>
      <c r="M348" s="55" t="str">
        <f t="shared" si="16"/>
        <v/>
      </c>
      <c r="N348" s="55">
        <v>13</v>
      </c>
      <c r="O348" s="55">
        <v>0</v>
      </c>
      <c r="P348" s="55">
        <v>100</v>
      </c>
      <c r="S348" s="51">
        <f t="shared" si="14"/>
        <v>-1.9607012776628578</v>
      </c>
      <c r="T348" s="51">
        <f t="shared" si="15"/>
        <v>-3.1377779557787764</v>
      </c>
    </row>
    <row r="349" spans="1:20" x14ac:dyDescent="0.2">
      <c r="A349" s="61" t="s">
        <v>81</v>
      </c>
      <c r="B349" s="60">
        <v>40432</v>
      </c>
      <c r="C349" s="63" t="str">
        <f>IF(ISNA(HLOOKUP(B349,data!$C$6:$BB$6,1,FALSE)),"",HLOOKUP(B349,data!$C$6:$BB$44,39,FALSE))</f>
        <v/>
      </c>
      <c r="D349" s="62">
        <v>24</v>
      </c>
      <c r="E349" s="62">
        <v>13.9</v>
      </c>
      <c r="F349" s="62">
        <v>18.2</v>
      </c>
      <c r="G349" s="62">
        <v>12.4</v>
      </c>
      <c r="H349" s="54">
        <v>198</v>
      </c>
      <c r="I349" s="53">
        <v>3.5</v>
      </c>
      <c r="J349" s="53">
        <v>10</v>
      </c>
      <c r="K349" s="53">
        <v>0</v>
      </c>
      <c r="L349" s="55">
        <f t="shared" si="17"/>
        <v>1</v>
      </c>
      <c r="M349" s="55" t="str">
        <f t="shared" si="16"/>
        <v/>
      </c>
      <c r="N349" s="55">
        <v>13</v>
      </c>
      <c r="O349" s="55">
        <v>0</v>
      </c>
      <c r="P349" s="55">
        <v>100</v>
      </c>
      <c r="S349" s="51">
        <f t="shared" si="14"/>
        <v>-1.081559480312317</v>
      </c>
      <c r="T349" s="51">
        <f t="shared" si="15"/>
        <v>-3.3286978070330373</v>
      </c>
    </row>
    <row r="350" spans="1:20" x14ac:dyDescent="0.2">
      <c r="A350" s="61" t="s">
        <v>82</v>
      </c>
      <c r="B350" s="60">
        <v>40433</v>
      </c>
      <c r="C350" s="63" t="str">
        <f>IF(ISNA(HLOOKUP(B350,data!$C$6:$BB$6,1,FALSE)),"",HLOOKUP(B350,data!$C$6:$BB$44,39,FALSE))</f>
        <v/>
      </c>
      <c r="D350" s="62">
        <v>17.3</v>
      </c>
      <c r="E350" s="62">
        <v>9.1999999999999993</v>
      </c>
      <c r="F350" s="62">
        <v>14.5</v>
      </c>
      <c r="G350" s="62">
        <v>8.1</v>
      </c>
      <c r="H350" s="54">
        <v>250</v>
      </c>
      <c r="I350" s="53">
        <v>1.8</v>
      </c>
      <c r="J350" s="53">
        <v>0.5</v>
      </c>
      <c r="K350" s="53">
        <v>8.4</v>
      </c>
      <c r="L350" s="55" t="str">
        <f t="shared" si="17"/>
        <v/>
      </c>
      <c r="M350" s="55" t="str">
        <f t="shared" si="16"/>
        <v/>
      </c>
      <c r="N350" s="55">
        <v>13</v>
      </c>
      <c r="O350" s="55">
        <v>0</v>
      </c>
      <c r="P350" s="55">
        <v>100</v>
      </c>
      <c r="S350" s="51">
        <f t="shared" si="14"/>
        <v>-1.6914467174146348</v>
      </c>
      <c r="T350" s="51">
        <f t="shared" si="15"/>
        <v>-0.61563625798620492</v>
      </c>
    </row>
    <row r="351" spans="1:20" x14ac:dyDescent="0.2">
      <c r="A351" s="61" t="s">
        <v>83</v>
      </c>
      <c r="B351" s="60">
        <v>40434</v>
      </c>
      <c r="C351" s="63" t="str">
        <f>IF(ISNA(HLOOKUP(B351,data!$C$6:$BB$6,1,FALSE)),"",HLOOKUP(B351,data!$C$6:$BB$44,39,FALSE))</f>
        <v/>
      </c>
      <c r="D351" s="62">
        <v>19.399999999999999</v>
      </c>
      <c r="E351" s="62">
        <v>7.4</v>
      </c>
      <c r="F351" s="62">
        <v>14.4</v>
      </c>
      <c r="G351" s="62">
        <v>5.6</v>
      </c>
      <c r="H351" s="54">
        <v>233</v>
      </c>
      <c r="I351" s="53">
        <v>3.3</v>
      </c>
      <c r="J351" s="53">
        <v>6.6</v>
      </c>
      <c r="K351" s="53">
        <v>0</v>
      </c>
      <c r="L351" s="55">
        <f t="shared" si="17"/>
        <v>1</v>
      </c>
      <c r="M351" s="55" t="str">
        <f t="shared" si="16"/>
        <v/>
      </c>
      <c r="N351" s="55">
        <v>13</v>
      </c>
      <c r="O351" s="55">
        <v>0</v>
      </c>
      <c r="P351" s="55">
        <v>100</v>
      </c>
      <c r="S351" s="51">
        <f t="shared" si="14"/>
        <v>-2.6354971831560663</v>
      </c>
      <c r="T351" s="51">
        <f t="shared" si="15"/>
        <v>-1.9859895764017592</v>
      </c>
    </row>
    <row r="352" spans="1:20" x14ac:dyDescent="0.2">
      <c r="A352" s="61" t="s">
        <v>84</v>
      </c>
      <c r="B352" s="60">
        <v>40435</v>
      </c>
      <c r="C352" s="63" t="str">
        <f>IF(ISNA(HLOOKUP(B352,data!$C$6:$BB$6,1,FALSE)),"",HLOOKUP(B352,data!$C$6:$BB$44,39,FALSE))</f>
        <v/>
      </c>
      <c r="D352" s="62">
        <v>18.899999999999999</v>
      </c>
      <c r="E352" s="62">
        <v>12.7</v>
      </c>
      <c r="F352" s="62">
        <v>16.600000000000001</v>
      </c>
      <c r="G352" s="62">
        <v>12.6</v>
      </c>
      <c r="H352" s="54">
        <v>231</v>
      </c>
      <c r="I352" s="53">
        <v>7.7</v>
      </c>
      <c r="J352" s="53">
        <v>0</v>
      </c>
      <c r="K352" s="53">
        <v>7.1</v>
      </c>
      <c r="L352" s="55" t="str">
        <f t="shared" si="17"/>
        <v/>
      </c>
      <c r="M352" s="55" t="str">
        <f t="shared" si="16"/>
        <v/>
      </c>
      <c r="N352" s="55">
        <v>13</v>
      </c>
      <c r="O352" s="55">
        <v>0</v>
      </c>
      <c r="P352" s="55">
        <v>100</v>
      </c>
      <c r="S352" s="51">
        <f t="shared" ref="S352:S416" si="18">I352*SIN(H352*PI()/180)</f>
        <v>-5.9840239032186782</v>
      </c>
      <c r="T352" s="51">
        <f t="shared" ref="T352:T416" si="19">I352*COS(H352*PI()/180)</f>
        <v>-4.8457670110837467</v>
      </c>
    </row>
    <row r="353" spans="1:20" x14ac:dyDescent="0.2">
      <c r="A353" s="61" t="s">
        <v>85</v>
      </c>
      <c r="B353" s="107">
        <v>40436</v>
      </c>
      <c r="C353" s="108">
        <f>IF(ISNA(HLOOKUP(B353,data!$C$6:$BB$6,1,FALSE)),"",HLOOKUP(B353,data!$C$6:$BB$44,39,FALSE))</f>
        <v>18</v>
      </c>
      <c r="D353" s="62">
        <v>17.7</v>
      </c>
      <c r="E353" s="62">
        <v>10.1</v>
      </c>
      <c r="F353" s="62">
        <v>14</v>
      </c>
      <c r="G353" s="62">
        <v>9.1999999999999993</v>
      </c>
      <c r="H353" s="54">
        <v>243</v>
      </c>
      <c r="I353" s="53">
        <v>6</v>
      </c>
      <c r="J353" s="53">
        <v>7.1</v>
      </c>
      <c r="K353" s="53">
        <v>6.8</v>
      </c>
      <c r="L353" s="55" t="str">
        <f t="shared" si="17"/>
        <v/>
      </c>
      <c r="M353" s="55" t="str">
        <f t="shared" si="16"/>
        <v/>
      </c>
      <c r="N353" s="55">
        <v>13</v>
      </c>
      <c r="O353" s="55">
        <v>0</v>
      </c>
      <c r="P353" s="55">
        <v>100</v>
      </c>
      <c r="S353" s="51">
        <f t="shared" si="18"/>
        <v>-5.3460391451302067</v>
      </c>
      <c r="T353" s="51">
        <f t="shared" si="19"/>
        <v>-2.7239429984372814</v>
      </c>
    </row>
    <row r="354" spans="1:20" x14ac:dyDescent="0.2">
      <c r="A354" s="61" t="s">
        <v>86</v>
      </c>
      <c r="B354" s="107">
        <v>40437</v>
      </c>
      <c r="C354" s="108">
        <f>IF(ISNA(HLOOKUP(B354,data!$C$6:$BB$6,1,FALSE)),"",HLOOKUP(B354,data!$C$6:$BB$44,39,FALSE))</f>
        <v>16</v>
      </c>
      <c r="D354" s="62">
        <v>17</v>
      </c>
      <c r="E354" s="62">
        <v>7.8</v>
      </c>
      <c r="F354" s="62">
        <v>12.5</v>
      </c>
      <c r="G354" s="62">
        <v>6.2</v>
      </c>
      <c r="H354" s="54">
        <v>239</v>
      </c>
      <c r="I354" s="53">
        <v>3.9</v>
      </c>
      <c r="J354" s="53">
        <v>5.0999999999999996</v>
      </c>
      <c r="K354" s="53">
        <v>3.2</v>
      </c>
      <c r="L354" s="55" t="str">
        <f t="shared" si="17"/>
        <v/>
      </c>
      <c r="M354" s="55" t="str">
        <f t="shared" si="16"/>
        <v/>
      </c>
      <c r="N354" s="55">
        <v>13</v>
      </c>
      <c r="O354" s="55">
        <v>0</v>
      </c>
      <c r="P354" s="55">
        <v>100</v>
      </c>
      <c r="S354" s="51">
        <f t="shared" si="18"/>
        <v>-3.3429524727382374</v>
      </c>
      <c r="T354" s="51">
        <f t="shared" si="19"/>
        <v>-2.0086484921492125</v>
      </c>
    </row>
    <row r="355" spans="1:20" x14ac:dyDescent="0.2">
      <c r="A355" s="61" t="s">
        <v>80</v>
      </c>
      <c r="B355" s="60">
        <v>40438</v>
      </c>
      <c r="C355" s="63" t="str">
        <f>IF(ISNA(HLOOKUP(B355,data!$C$6:$BB$6,1,FALSE)),"",HLOOKUP(B355,data!$C$6:$BB$44,39,FALSE))</f>
        <v/>
      </c>
      <c r="D355" s="62">
        <v>15.7</v>
      </c>
      <c r="E355" s="62">
        <v>9.3000000000000007</v>
      </c>
      <c r="F355" s="62">
        <v>11.4</v>
      </c>
      <c r="G355" s="62">
        <v>8</v>
      </c>
      <c r="H355" s="92">
        <v>265</v>
      </c>
      <c r="I355" s="93">
        <v>3.3</v>
      </c>
      <c r="J355" s="53">
        <v>5</v>
      </c>
      <c r="K355" s="53">
        <v>2.5</v>
      </c>
      <c r="L355" s="55" t="str">
        <f t="shared" si="17"/>
        <v/>
      </c>
      <c r="M355" s="55" t="str">
        <f t="shared" si="16"/>
        <v/>
      </c>
      <c r="N355" s="55">
        <v>13</v>
      </c>
      <c r="O355" s="55">
        <v>0</v>
      </c>
      <c r="P355" s="55">
        <v>100</v>
      </c>
      <c r="S355" s="51">
        <f t="shared" ref="S355" si="20">I355*SIN(H355*PI()/180)</f>
        <v>-3.2874425037027599</v>
      </c>
      <c r="T355" s="51">
        <f t="shared" ref="T355" si="21">I355*COS(H355*PI()/180)</f>
        <v>-0.28761395106727222</v>
      </c>
    </row>
    <row r="356" spans="1:20" x14ac:dyDescent="0.2">
      <c r="A356" s="61" t="s">
        <v>81</v>
      </c>
      <c r="B356" s="60">
        <v>40439</v>
      </c>
      <c r="C356" s="63" t="str">
        <f>IF(ISNA(HLOOKUP(B356,data!$C$6:$BB$6,1,FALSE)),"",HLOOKUP(B356,data!$C$6:$BB$44,39,FALSE))</f>
        <v/>
      </c>
      <c r="D356" s="62">
        <v>17.3</v>
      </c>
      <c r="E356" s="62">
        <v>5.5</v>
      </c>
      <c r="F356" s="62">
        <v>10.9</v>
      </c>
      <c r="G356" s="62">
        <v>3.5</v>
      </c>
      <c r="H356" s="54">
        <v>244</v>
      </c>
      <c r="I356" s="53">
        <v>2.6</v>
      </c>
      <c r="J356" s="53">
        <v>6.1</v>
      </c>
      <c r="K356" s="53">
        <v>0</v>
      </c>
      <c r="L356" s="55" t="str">
        <f t="shared" si="17"/>
        <v/>
      </c>
      <c r="M356" s="55" t="str">
        <f t="shared" si="16"/>
        <v/>
      </c>
      <c r="N356" s="55">
        <v>13</v>
      </c>
      <c r="O356" s="55">
        <v>0</v>
      </c>
      <c r="P356" s="55">
        <v>100</v>
      </c>
      <c r="S356" s="51">
        <f t="shared" si="18"/>
        <v>-2.336864520377834</v>
      </c>
      <c r="T356" s="51">
        <f t="shared" si="19"/>
        <v>-1.1397649816516022</v>
      </c>
    </row>
    <row r="357" spans="1:20" x14ac:dyDescent="0.2">
      <c r="A357" s="61" t="s">
        <v>82</v>
      </c>
      <c r="B357" s="60">
        <v>40440</v>
      </c>
      <c r="C357" s="63" t="str">
        <f>IF(ISNA(HLOOKUP(B357,data!$C$6:$BB$6,1,FALSE)),"",HLOOKUP(B357,data!$C$6:$BB$44,39,FALSE))</f>
        <v/>
      </c>
      <c r="D357" s="62">
        <v>16.7</v>
      </c>
      <c r="E357" s="62">
        <v>5.6</v>
      </c>
      <c r="F357" s="62">
        <v>12.4</v>
      </c>
      <c r="G357" s="62">
        <v>3.3</v>
      </c>
      <c r="H357" s="54">
        <v>212</v>
      </c>
      <c r="I357" s="53">
        <v>4.2</v>
      </c>
      <c r="J357" s="53">
        <v>1.7</v>
      </c>
      <c r="K357" s="53">
        <v>0</v>
      </c>
      <c r="L357" s="55" t="str">
        <f t="shared" si="17"/>
        <v/>
      </c>
      <c r="M357" s="55" t="str">
        <f t="shared" si="16"/>
        <v/>
      </c>
      <c r="N357" s="55">
        <v>13</v>
      </c>
      <c r="O357" s="55">
        <v>0</v>
      </c>
      <c r="P357" s="55">
        <v>100</v>
      </c>
      <c r="S357" s="51">
        <f t="shared" si="18"/>
        <v>-2.2256609097794602</v>
      </c>
      <c r="T357" s="51">
        <f t="shared" si="19"/>
        <v>-3.5618020038569895</v>
      </c>
    </row>
    <row r="358" spans="1:20" x14ac:dyDescent="0.2">
      <c r="A358" s="61" t="s">
        <v>83</v>
      </c>
      <c r="B358" s="60">
        <v>40441</v>
      </c>
      <c r="C358" s="63" t="str">
        <f>IF(ISNA(HLOOKUP(B358,data!$C$6:$BB$6,1,FALSE)),"",HLOOKUP(B358,data!$C$6:$BB$44,39,FALSE))</f>
        <v/>
      </c>
      <c r="D358" s="62">
        <v>19.2</v>
      </c>
      <c r="E358" s="62">
        <v>11.2</v>
      </c>
      <c r="F358" s="62">
        <v>14.9</v>
      </c>
      <c r="G358" s="62">
        <v>9</v>
      </c>
      <c r="H358" s="54">
        <v>222</v>
      </c>
      <c r="I358" s="53">
        <v>4.3</v>
      </c>
      <c r="J358" s="53">
        <v>1.9</v>
      </c>
      <c r="K358" s="53">
        <v>0</v>
      </c>
      <c r="L358" s="55" t="str">
        <f t="shared" si="17"/>
        <v/>
      </c>
      <c r="M358" s="55" t="str">
        <f t="shared" si="16"/>
        <v/>
      </c>
      <c r="N358" s="55">
        <v>13</v>
      </c>
      <c r="O358" s="55">
        <v>0</v>
      </c>
      <c r="P358" s="55">
        <v>100</v>
      </c>
      <c r="S358" s="51">
        <f t="shared" si="18"/>
        <v>-2.8772616073430903</v>
      </c>
      <c r="T358" s="51">
        <f t="shared" si="19"/>
        <v>-3.1955227495527949</v>
      </c>
    </row>
    <row r="359" spans="1:20" x14ac:dyDescent="0.2">
      <c r="A359" s="61" t="s">
        <v>84</v>
      </c>
      <c r="B359" s="107">
        <v>40442</v>
      </c>
      <c r="C359" s="108">
        <f>IF(ISNA(HLOOKUP(B359,data!$C$6:$BB$6,1,FALSE)),"",HLOOKUP(B359,data!$C$6:$BB$44,39,FALSE))</f>
        <v>21</v>
      </c>
      <c r="D359" s="62">
        <v>21.2</v>
      </c>
      <c r="E359" s="62">
        <v>10.5</v>
      </c>
      <c r="F359" s="62">
        <v>15.6</v>
      </c>
      <c r="G359" s="62">
        <v>7</v>
      </c>
      <c r="H359" s="54">
        <v>116</v>
      </c>
      <c r="I359" s="53">
        <v>1.9</v>
      </c>
      <c r="J359" s="53">
        <v>4</v>
      </c>
      <c r="K359" s="53">
        <v>0</v>
      </c>
      <c r="L359" s="55" t="str">
        <f t="shared" si="17"/>
        <v/>
      </c>
      <c r="M359" s="55" t="str">
        <f t="shared" si="16"/>
        <v/>
      </c>
      <c r="N359" s="55">
        <v>13</v>
      </c>
      <c r="O359" s="55">
        <v>0</v>
      </c>
      <c r="P359" s="55">
        <v>100</v>
      </c>
      <c r="S359" s="51">
        <f t="shared" si="18"/>
        <v>1.7077086879684171</v>
      </c>
      <c r="T359" s="51">
        <f t="shared" si="19"/>
        <v>-0.8329051788992472</v>
      </c>
    </row>
    <row r="360" spans="1:20" x14ac:dyDescent="0.2">
      <c r="A360" s="61" t="s">
        <v>85</v>
      </c>
      <c r="B360" s="107">
        <v>40443</v>
      </c>
      <c r="C360" s="108">
        <f>IF(ISNA(HLOOKUP(B360,data!$C$6:$BB$6,1,FALSE)),"",HLOOKUP(B360,data!$C$6:$BB$44,39,FALSE))</f>
        <v>22</v>
      </c>
      <c r="D360" s="62">
        <v>23.9</v>
      </c>
      <c r="E360" s="62">
        <v>9.6</v>
      </c>
      <c r="F360" s="62">
        <v>16.5</v>
      </c>
      <c r="G360" s="62">
        <v>7</v>
      </c>
      <c r="H360" s="54">
        <v>162</v>
      </c>
      <c r="I360" s="53">
        <v>1.9</v>
      </c>
      <c r="J360" s="53">
        <v>10.7</v>
      </c>
      <c r="K360" s="53">
        <v>0</v>
      </c>
      <c r="L360" s="55">
        <f t="shared" si="17"/>
        <v>1</v>
      </c>
      <c r="M360" s="55">
        <f t="shared" si="16"/>
        <v>1</v>
      </c>
      <c r="N360" s="55">
        <v>13</v>
      </c>
      <c r="O360" s="55">
        <v>0</v>
      </c>
      <c r="P360" s="55">
        <v>100</v>
      </c>
      <c r="S360" s="51">
        <f t="shared" si="18"/>
        <v>0.58713228931240025</v>
      </c>
      <c r="T360" s="51">
        <f t="shared" si="19"/>
        <v>-1.8070073809607916</v>
      </c>
    </row>
    <row r="361" spans="1:20" x14ac:dyDescent="0.2">
      <c r="A361" s="61" t="s">
        <v>86</v>
      </c>
      <c r="B361" s="60">
        <v>40444</v>
      </c>
      <c r="C361" s="63" t="str">
        <f>IF(ISNA(HLOOKUP(B361,data!$C$6:$BB$6,1,FALSE)),"",HLOOKUP(B361,data!$C$6:$BB$44,39,FALSE))</f>
        <v/>
      </c>
      <c r="D361" s="62">
        <v>23.6</v>
      </c>
      <c r="E361" s="62">
        <v>11</v>
      </c>
      <c r="F361" s="62">
        <v>16.7</v>
      </c>
      <c r="G361" s="62">
        <v>8.6</v>
      </c>
      <c r="H361" s="54">
        <v>185</v>
      </c>
      <c r="I361" s="53">
        <v>2.1</v>
      </c>
      <c r="J361" s="53">
        <v>5.0999999999999996</v>
      </c>
      <c r="K361" s="53">
        <v>3.6</v>
      </c>
      <c r="L361" s="55">
        <f t="shared" si="17"/>
        <v>1</v>
      </c>
      <c r="M361" s="55" t="str">
        <f t="shared" si="16"/>
        <v/>
      </c>
      <c r="N361" s="55">
        <v>13</v>
      </c>
      <c r="O361" s="55">
        <v>0</v>
      </c>
      <c r="P361" s="55">
        <v>100</v>
      </c>
      <c r="S361" s="51">
        <f t="shared" si="18"/>
        <v>-0.18302705977008168</v>
      </c>
      <c r="T361" s="51">
        <f t="shared" si="19"/>
        <v>-2.0920088659926659</v>
      </c>
    </row>
    <row r="362" spans="1:20" x14ac:dyDescent="0.2">
      <c r="A362" s="61" t="s">
        <v>80</v>
      </c>
      <c r="B362" s="60">
        <v>40445</v>
      </c>
      <c r="C362" s="63" t="str">
        <f>IF(ISNA(HLOOKUP(B362,data!$C$6:$BB$6,1,FALSE)),"",HLOOKUP(B362,data!$C$6:$BB$44,39,FALSE))</f>
        <v/>
      </c>
      <c r="D362" s="62">
        <v>18.5</v>
      </c>
      <c r="E362" s="62">
        <v>12</v>
      </c>
      <c r="F362" s="62">
        <v>14.9</v>
      </c>
      <c r="G362" s="62">
        <v>11.1</v>
      </c>
      <c r="H362" s="54">
        <v>268</v>
      </c>
      <c r="I362" s="53">
        <v>3</v>
      </c>
      <c r="J362" s="53">
        <v>2.5</v>
      </c>
      <c r="K362" s="53">
        <v>3</v>
      </c>
      <c r="L362" s="55" t="str">
        <f t="shared" si="17"/>
        <v/>
      </c>
      <c r="M362" s="55" t="str">
        <f t="shared" si="16"/>
        <v/>
      </c>
      <c r="N362" s="55">
        <v>13</v>
      </c>
      <c r="O362" s="55">
        <v>0</v>
      </c>
      <c r="P362" s="55">
        <v>100</v>
      </c>
      <c r="S362" s="51">
        <f t="shared" si="18"/>
        <v>-2.9981724810572867</v>
      </c>
      <c r="T362" s="51">
        <f t="shared" si="19"/>
        <v>-0.10469849010750495</v>
      </c>
    </row>
    <row r="363" spans="1:20" x14ac:dyDescent="0.2">
      <c r="A363" s="61" t="s">
        <v>81</v>
      </c>
      <c r="B363" s="60">
        <v>40446</v>
      </c>
      <c r="C363" s="63" t="str">
        <f>IF(ISNA(HLOOKUP(B363,data!$C$6:$BB$6,1,FALSE)),"",HLOOKUP(B363,data!$C$6:$BB$44,39,FALSE))</f>
        <v/>
      </c>
      <c r="D363" s="62">
        <v>15.4</v>
      </c>
      <c r="E363" s="62">
        <v>7.3</v>
      </c>
      <c r="F363" s="62">
        <v>10.7</v>
      </c>
      <c r="G363" s="62">
        <v>6.5</v>
      </c>
      <c r="H363" s="54">
        <v>299</v>
      </c>
      <c r="I363" s="53">
        <v>4.0999999999999996</v>
      </c>
      <c r="J363" s="53">
        <v>8.8000000000000007</v>
      </c>
      <c r="K363" s="53">
        <v>0.9</v>
      </c>
      <c r="L363" s="55" t="str">
        <f t="shared" si="17"/>
        <v/>
      </c>
      <c r="M363" s="55" t="str">
        <f t="shared" si="16"/>
        <v/>
      </c>
      <c r="N363" s="55">
        <v>13</v>
      </c>
      <c r="O363" s="55">
        <v>0</v>
      </c>
      <c r="P363" s="55">
        <v>100</v>
      </c>
      <c r="S363" s="51">
        <f t="shared" si="18"/>
        <v>-3.5859407992715235</v>
      </c>
      <c r="T363" s="51">
        <f t="shared" si="19"/>
        <v>1.9877194430099794</v>
      </c>
    </row>
    <row r="364" spans="1:20" x14ac:dyDescent="0.2">
      <c r="A364" s="61" t="s">
        <v>82</v>
      </c>
      <c r="B364" s="60">
        <v>40447</v>
      </c>
      <c r="C364" s="63" t="str">
        <f>IF(ISNA(HLOOKUP(B364,data!$C$6:$BB$6,1,FALSE)),"",HLOOKUP(B364,data!$C$6:$BB$44,39,FALSE))</f>
        <v/>
      </c>
      <c r="D364" s="62">
        <v>13.9</v>
      </c>
      <c r="E364" s="62">
        <v>5.0999999999999996</v>
      </c>
      <c r="F364" s="62">
        <v>10</v>
      </c>
      <c r="G364" s="62">
        <v>2.2999999999999998</v>
      </c>
      <c r="H364" s="54">
        <v>112</v>
      </c>
      <c r="I364" s="53">
        <v>1.7</v>
      </c>
      <c r="J364" s="53">
        <v>0</v>
      </c>
      <c r="K364" s="53">
        <v>0</v>
      </c>
      <c r="L364" s="55" t="str">
        <f t="shared" si="17"/>
        <v/>
      </c>
      <c r="M364" s="55" t="str">
        <f t="shared" si="16"/>
        <v/>
      </c>
      <c r="N364" s="55">
        <v>13</v>
      </c>
      <c r="O364" s="55">
        <v>0</v>
      </c>
      <c r="P364" s="55">
        <v>100</v>
      </c>
      <c r="S364" s="51">
        <f t="shared" si="18"/>
        <v>1.5762125527635387</v>
      </c>
      <c r="T364" s="51">
        <f t="shared" si="19"/>
        <v>-0.63683120880705046</v>
      </c>
    </row>
    <row r="365" spans="1:20" x14ac:dyDescent="0.2">
      <c r="A365" s="61" t="s">
        <v>83</v>
      </c>
      <c r="B365" s="60">
        <v>40448</v>
      </c>
      <c r="C365" s="63" t="str">
        <f>IF(ISNA(HLOOKUP(B365,data!$C$6:$BB$6,1,FALSE)),"",HLOOKUP(B365,data!$C$6:$BB$44,39,FALSE))</f>
        <v/>
      </c>
      <c r="D365" s="62">
        <v>11.9</v>
      </c>
      <c r="E365" s="62">
        <v>4.0999999999999996</v>
      </c>
      <c r="F365" s="62">
        <v>9.1</v>
      </c>
      <c r="G365" s="62">
        <v>1.1000000000000001</v>
      </c>
      <c r="H365" s="54">
        <v>251</v>
      </c>
      <c r="I365" s="53">
        <v>1.7</v>
      </c>
      <c r="J365" s="53">
        <v>0.2</v>
      </c>
      <c r="K365" s="53">
        <v>7.6</v>
      </c>
      <c r="L365" s="55" t="str">
        <f t="shared" si="17"/>
        <v/>
      </c>
      <c r="M365" s="55" t="str">
        <f t="shared" si="16"/>
        <v/>
      </c>
      <c r="N365" s="55">
        <v>13</v>
      </c>
      <c r="O365" s="55">
        <v>0</v>
      </c>
      <c r="P365" s="55">
        <v>100</v>
      </c>
      <c r="S365" s="51">
        <f t="shared" si="18"/>
        <v>-1.6073815785188386</v>
      </c>
      <c r="T365" s="51">
        <f t="shared" si="19"/>
        <v>-0.55346586257716623</v>
      </c>
    </row>
    <row r="366" spans="1:20" x14ac:dyDescent="0.2">
      <c r="A366" s="61" t="s">
        <v>84</v>
      </c>
      <c r="B366" s="107">
        <v>40449</v>
      </c>
      <c r="C366" s="108">
        <f>IF(ISNA(HLOOKUP(B366,data!$C$6:$BB$6,1,FALSE)),"",HLOOKUP(B366,data!$C$6:$BB$44,39,FALSE))</f>
        <v>17</v>
      </c>
      <c r="D366" s="62">
        <v>13.9</v>
      </c>
      <c r="E366" s="62">
        <v>10.4</v>
      </c>
      <c r="F366" s="62">
        <v>11.9</v>
      </c>
      <c r="G366" s="62">
        <v>9.8000000000000007</v>
      </c>
      <c r="H366" s="54">
        <v>280</v>
      </c>
      <c r="I366" s="53">
        <v>1.4</v>
      </c>
      <c r="J366" s="53">
        <v>0</v>
      </c>
      <c r="K366" s="53">
        <v>1</v>
      </c>
      <c r="L366" s="55" t="str">
        <f t="shared" si="17"/>
        <v/>
      </c>
      <c r="M366" s="55" t="str">
        <f t="shared" si="16"/>
        <v/>
      </c>
      <c r="N366" s="55">
        <v>13</v>
      </c>
      <c r="O366" s="55">
        <v>0</v>
      </c>
      <c r="P366" s="55">
        <v>100</v>
      </c>
      <c r="S366" s="51">
        <f t="shared" si="18"/>
        <v>-1.3787308542170913</v>
      </c>
      <c r="T366" s="51">
        <f t="shared" si="19"/>
        <v>0.24310744873370194</v>
      </c>
    </row>
    <row r="367" spans="1:20" x14ac:dyDescent="0.2">
      <c r="A367" s="61" t="s">
        <v>85</v>
      </c>
      <c r="B367" s="107">
        <v>40450</v>
      </c>
      <c r="C367" s="108">
        <f>IF(ISNA(HLOOKUP(B367,data!$C$6:$BB$6,1,FALSE)),"",HLOOKUP(B367,data!$C$6:$BB$44,39,FALSE))</f>
        <v>14</v>
      </c>
      <c r="D367" s="62">
        <v>14.9</v>
      </c>
      <c r="E367" s="62">
        <v>7.3</v>
      </c>
      <c r="F367" s="62">
        <v>11.3</v>
      </c>
      <c r="G367" s="62">
        <v>5.2</v>
      </c>
      <c r="H367" s="54">
        <v>90</v>
      </c>
      <c r="I367" s="53">
        <v>1.8</v>
      </c>
      <c r="J367" s="53">
        <v>5.4</v>
      </c>
      <c r="K367" s="53">
        <v>0</v>
      </c>
      <c r="L367" s="55" t="str">
        <f t="shared" si="17"/>
        <v/>
      </c>
      <c r="M367" s="55" t="str">
        <f t="shared" si="16"/>
        <v/>
      </c>
      <c r="N367" s="55">
        <v>13</v>
      </c>
      <c r="O367" s="55">
        <v>0</v>
      </c>
      <c r="P367" s="55">
        <v>100</v>
      </c>
      <c r="S367" s="51">
        <f t="shared" si="18"/>
        <v>1.8</v>
      </c>
      <c r="T367" s="51">
        <f t="shared" si="19"/>
        <v>1.102633609417758E-16</v>
      </c>
    </row>
    <row r="368" spans="1:20" s="80" customFormat="1" x14ac:dyDescent="0.2">
      <c r="A368" s="61" t="s">
        <v>86</v>
      </c>
      <c r="B368" s="60">
        <v>40451</v>
      </c>
      <c r="C368" s="63" t="str">
        <f>IF(ISNA(HLOOKUP(B368,data!$C$6:$BB$6,1,FALSE)),"",HLOOKUP(B368,data!$C$6:$BB$44,39,FALSE))</f>
        <v/>
      </c>
      <c r="D368" s="62">
        <v>14.7</v>
      </c>
      <c r="E368" s="62">
        <v>6.9</v>
      </c>
      <c r="F368" s="62">
        <v>11.1</v>
      </c>
      <c r="G368" s="62">
        <v>5</v>
      </c>
      <c r="H368" s="82">
        <v>178</v>
      </c>
      <c r="I368" s="53">
        <v>2.1</v>
      </c>
      <c r="J368" s="53">
        <v>0.1</v>
      </c>
      <c r="K368" s="53">
        <v>2.8</v>
      </c>
      <c r="L368" s="55" t="str">
        <f t="shared" si="17"/>
        <v/>
      </c>
      <c r="M368" s="55" t="str">
        <f t="shared" si="16"/>
        <v/>
      </c>
      <c r="N368" s="63">
        <v>13</v>
      </c>
      <c r="O368" s="63">
        <v>0</v>
      </c>
      <c r="P368" s="63">
        <v>100</v>
      </c>
      <c r="S368" s="51">
        <f t="shared" ref="S368" si="22">I368*SIN(H368*PI()/180)</f>
        <v>7.3288943075251467E-2</v>
      </c>
      <c r="T368" s="51">
        <f t="shared" ref="T368" si="23">I368*COS(H368*PI()/180)</f>
        <v>-2.0987207367401011</v>
      </c>
    </row>
    <row r="369" spans="1:20" x14ac:dyDescent="0.2">
      <c r="A369" s="97" t="s">
        <v>80</v>
      </c>
      <c r="B369" s="46">
        <v>40452</v>
      </c>
      <c r="D369" s="47">
        <v>17.399999999999999</v>
      </c>
      <c r="E369" s="47">
        <v>5.5</v>
      </c>
      <c r="F369" s="47">
        <v>12.2</v>
      </c>
      <c r="G369" s="47">
        <v>3.1</v>
      </c>
      <c r="H369" s="48">
        <v>159</v>
      </c>
      <c r="I369" s="47">
        <v>3.3</v>
      </c>
      <c r="J369" s="47">
        <v>7.5</v>
      </c>
      <c r="K369" s="47">
        <v>8.1</v>
      </c>
      <c r="N369">
        <v>13</v>
      </c>
      <c r="O369">
        <v>0</v>
      </c>
      <c r="P369">
        <v>-100</v>
      </c>
      <c r="R369" s="50"/>
      <c r="S369" s="51">
        <f t="shared" si="18"/>
        <v>1.1826142334994907</v>
      </c>
      <c r="T369" s="51">
        <f t="shared" si="19"/>
        <v>-3.0808154074407654</v>
      </c>
    </row>
    <row r="370" spans="1:20" x14ac:dyDescent="0.2">
      <c r="A370" s="97" t="s">
        <v>81</v>
      </c>
      <c r="B370" s="46">
        <v>40453</v>
      </c>
      <c r="D370" s="47">
        <v>17.3</v>
      </c>
      <c r="E370" s="47">
        <v>12.2</v>
      </c>
      <c r="F370" s="47">
        <v>15.3</v>
      </c>
      <c r="G370" s="47">
        <v>12</v>
      </c>
      <c r="H370" s="48">
        <v>169</v>
      </c>
      <c r="I370" s="47">
        <v>4.2</v>
      </c>
      <c r="J370" s="47">
        <v>0</v>
      </c>
      <c r="K370" s="47">
        <v>7.5</v>
      </c>
      <c r="N370">
        <v>13</v>
      </c>
      <c r="O370">
        <v>0</v>
      </c>
      <c r="P370">
        <v>-100</v>
      </c>
      <c r="R370" s="50"/>
      <c r="S370" s="51">
        <f t="shared" si="18"/>
        <v>0.80139778058148892</v>
      </c>
      <c r="T370" s="51">
        <f t="shared" si="19"/>
        <v>-4.1228341704801892</v>
      </c>
    </row>
    <row r="371" spans="1:20" x14ac:dyDescent="0.2">
      <c r="A371" s="97" t="s">
        <v>82</v>
      </c>
      <c r="B371" s="46">
        <v>40454</v>
      </c>
      <c r="D371" s="47">
        <v>23.8</v>
      </c>
      <c r="E371" s="47">
        <v>14.5</v>
      </c>
      <c r="F371" s="47">
        <v>18.3</v>
      </c>
      <c r="G371" s="47">
        <v>13.5</v>
      </c>
      <c r="H371" s="48">
        <v>143</v>
      </c>
      <c r="I371" s="47">
        <v>4.3</v>
      </c>
      <c r="J371" s="47">
        <v>6.4</v>
      </c>
      <c r="K371" s="47">
        <v>0</v>
      </c>
      <c r="N371">
        <v>13</v>
      </c>
      <c r="O371">
        <v>0</v>
      </c>
      <c r="P371">
        <v>-100</v>
      </c>
      <c r="R371" s="50"/>
      <c r="S371" s="51">
        <f t="shared" si="18"/>
        <v>2.5878045995538068</v>
      </c>
      <c r="T371" s="51">
        <f t="shared" si="19"/>
        <v>-3.4341326932033596</v>
      </c>
    </row>
    <row r="372" spans="1:20" x14ac:dyDescent="0.2">
      <c r="A372" s="97" t="s">
        <v>83</v>
      </c>
      <c r="B372" s="46">
        <v>40455</v>
      </c>
      <c r="D372" s="47">
        <v>21.5</v>
      </c>
      <c r="E372" s="47">
        <v>13.1</v>
      </c>
      <c r="F372" s="47">
        <v>17.8</v>
      </c>
      <c r="G372" s="47">
        <v>11.8</v>
      </c>
      <c r="H372" s="48">
        <v>135</v>
      </c>
      <c r="I372" s="47">
        <v>3.2</v>
      </c>
      <c r="J372" s="47">
        <v>1.3</v>
      </c>
      <c r="K372" s="47">
        <v>0</v>
      </c>
      <c r="N372">
        <v>13</v>
      </c>
      <c r="O372">
        <v>0</v>
      </c>
      <c r="P372">
        <v>-100</v>
      </c>
      <c r="R372" s="50"/>
      <c r="S372" s="51">
        <f t="shared" si="18"/>
        <v>2.2627416997969525</v>
      </c>
      <c r="T372" s="51">
        <f t="shared" si="19"/>
        <v>-2.2627416997969521</v>
      </c>
    </row>
    <row r="373" spans="1:20" x14ac:dyDescent="0.2">
      <c r="A373" s="97" t="s">
        <v>84</v>
      </c>
      <c r="B373" s="46">
        <v>40456</v>
      </c>
      <c r="D373" s="47">
        <v>20.399999999999999</v>
      </c>
      <c r="E373" s="47">
        <v>14.4</v>
      </c>
      <c r="F373" s="47">
        <v>17.3</v>
      </c>
      <c r="G373" s="47">
        <v>13.6</v>
      </c>
      <c r="H373" s="48">
        <v>195</v>
      </c>
      <c r="I373" s="47">
        <v>4</v>
      </c>
      <c r="J373" s="47">
        <v>5.5</v>
      </c>
      <c r="K373" s="47">
        <v>0</v>
      </c>
      <c r="N373">
        <v>13</v>
      </c>
      <c r="O373">
        <v>0</v>
      </c>
      <c r="P373">
        <v>-100</v>
      </c>
      <c r="R373" s="50"/>
      <c r="S373" s="51">
        <f t="shared" si="18"/>
        <v>-1.0352761804100814</v>
      </c>
      <c r="T373" s="51">
        <f t="shared" si="19"/>
        <v>-3.8637033051562737</v>
      </c>
    </row>
    <row r="374" spans="1:20" x14ac:dyDescent="0.2">
      <c r="A374" s="97" t="s">
        <v>85</v>
      </c>
      <c r="B374" s="46">
        <v>40457</v>
      </c>
      <c r="D374" s="47">
        <v>19.5</v>
      </c>
      <c r="E374" s="47">
        <v>13.3</v>
      </c>
      <c r="F374" s="47">
        <v>16.600000000000001</v>
      </c>
      <c r="G374" s="47">
        <v>12.5</v>
      </c>
      <c r="H374" s="48">
        <v>174</v>
      </c>
      <c r="I374" s="47">
        <v>3.7</v>
      </c>
      <c r="J374" s="47">
        <v>0</v>
      </c>
      <c r="K374" s="47">
        <v>0.1</v>
      </c>
      <c r="N374">
        <v>13</v>
      </c>
      <c r="O374">
        <v>0</v>
      </c>
      <c r="P374">
        <v>-100</v>
      </c>
      <c r="R374" s="50"/>
      <c r="S374" s="51">
        <f t="shared" si="18"/>
        <v>0.38675531409031882</v>
      </c>
      <c r="T374" s="51">
        <f t="shared" si="19"/>
        <v>-3.6797310128626113</v>
      </c>
    </row>
    <row r="375" spans="1:20" x14ac:dyDescent="0.2">
      <c r="A375" s="97" t="s">
        <v>86</v>
      </c>
      <c r="B375" s="46">
        <v>40458</v>
      </c>
      <c r="D375" s="47">
        <v>19</v>
      </c>
      <c r="E375" s="47">
        <v>11.7</v>
      </c>
      <c r="F375" s="47">
        <v>15.8</v>
      </c>
      <c r="G375" s="47">
        <v>10.7</v>
      </c>
      <c r="H375" s="48">
        <v>71</v>
      </c>
      <c r="I375" s="47">
        <v>2.7</v>
      </c>
      <c r="J375" s="47">
        <v>0.2</v>
      </c>
      <c r="K375" s="47">
        <v>0</v>
      </c>
      <c r="N375">
        <v>13</v>
      </c>
      <c r="O375">
        <v>0</v>
      </c>
      <c r="P375">
        <v>-100</v>
      </c>
      <c r="R375" s="50"/>
      <c r="S375" s="51">
        <f t="shared" si="18"/>
        <v>2.5529001541181553</v>
      </c>
      <c r="T375" s="51">
        <f t="shared" si="19"/>
        <v>0.87903401703432327</v>
      </c>
    </row>
    <row r="376" spans="1:20" x14ac:dyDescent="0.2">
      <c r="A376" s="97" t="s">
        <v>80</v>
      </c>
      <c r="B376" s="46">
        <v>40459</v>
      </c>
      <c r="D376" s="47">
        <v>16.8</v>
      </c>
      <c r="E376" s="47">
        <v>11.9</v>
      </c>
      <c r="F376" s="47">
        <v>14.6</v>
      </c>
      <c r="G376" s="47">
        <v>10.8</v>
      </c>
      <c r="H376" s="48">
        <v>95</v>
      </c>
      <c r="I376" s="47">
        <v>3.5</v>
      </c>
      <c r="J376" s="47">
        <v>2.5</v>
      </c>
      <c r="K376" s="47">
        <v>0</v>
      </c>
      <c r="N376">
        <v>13</v>
      </c>
      <c r="O376">
        <v>0</v>
      </c>
      <c r="P376">
        <v>-100</v>
      </c>
      <c r="R376" s="50"/>
      <c r="S376" s="51">
        <f t="shared" si="18"/>
        <v>3.4866814433211095</v>
      </c>
      <c r="T376" s="51">
        <f t="shared" si="19"/>
        <v>-0.30504509961680382</v>
      </c>
    </row>
    <row r="377" spans="1:20" x14ac:dyDescent="0.2">
      <c r="A377" s="97" t="s">
        <v>81</v>
      </c>
      <c r="B377" s="46">
        <v>40460</v>
      </c>
      <c r="D377" s="47">
        <v>19.8</v>
      </c>
      <c r="E377" s="47">
        <v>9.8000000000000007</v>
      </c>
      <c r="F377" s="47">
        <v>14.8</v>
      </c>
      <c r="G377" s="47">
        <v>8.6999999999999993</v>
      </c>
      <c r="H377" s="48">
        <v>90</v>
      </c>
      <c r="I377" s="47">
        <v>3.4</v>
      </c>
      <c r="J377" s="47">
        <v>9.9</v>
      </c>
      <c r="K377" s="47">
        <v>0</v>
      </c>
      <c r="N377">
        <v>13</v>
      </c>
      <c r="O377">
        <v>0</v>
      </c>
      <c r="P377">
        <v>-100</v>
      </c>
      <c r="R377" s="50"/>
      <c r="S377" s="51">
        <f t="shared" si="18"/>
        <v>3.4</v>
      </c>
      <c r="T377" s="51">
        <f t="shared" si="19"/>
        <v>2.082752373344654E-16</v>
      </c>
    </row>
    <row r="378" spans="1:20" x14ac:dyDescent="0.2">
      <c r="A378" s="97" t="s">
        <v>82</v>
      </c>
      <c r="B378" s="46">
        <v>40461</v>
      </c>
      <c r="D378" s="47">
        <v>19.399999999999999</v>
      </c>
      <c r="E378" s="47">
        <v>8.5</v>
      </c>
      <c r="F378" s="47">
        <v>12.8</v>
      </c>
      <c r="G378" s="47">
        <v>7.4</v>
      </c>
      <c r="H378" s="48">
        <v>63</v>
      </c>
      <c r="I378" s="47">
        <v>3.8</v>
      </c>
      <c r="J378" s="47">
        <v>10.3</v>
      </c>
      <c r="K378" s="47">
        <v>0</v>
      </c>
      <c r="N378">
        <v>13</v>
      </c>
      <c r="O378">
        <v>0</v>
      </c>
      <c r="P378">
        <v>-100</v>
      </c>
      <c r="R378" s="50"/>
      <c r="S378" s="51">
        <f t="shared" si="18"/>
        <v>3.3858247919157973</v>
      </c>
      <c r="T378" s="51">
        <f t="shared" si="19"/>
        <v>1.7251638990102778</v>
      </c>
    </row>
    <row r="379" spans="1:20" x14ac:dyDescent="0.2">
      <c r="A379" s="97" t="s">
        <v>83</v>
      </c>
      <c r="B379" s="46">
        <v>40462</v>
      </c>
      <c r="D379" s="47">
        <v>17.100000000000001</v>
      </c>
      <c r="E379" s="47">
        <v>3.9</v>
      </c>
      <c r="F379" s="47">
        <v>9.6</v>
      </c>
      <c r="G379" s="47">
        <v>2.9</v>
      </c>
      <c r="H379" s="48">
        <v>44</v>
      </c>
      <c r="I379" s="47">
        <v>4.5</v>
      </c>
      <c r="J379" s="47">
        <v>10.1</v>
      </c>
      <c r="K379" s="47">
        <v>0</v>
      </c>
      <c r="N379">
        <v>13</v>
      </c>
      <c r="O379">
        <v>0</v>
      </c>
      <c r="P379">
        <v>-100</v>
      </c>
      <c r="R379" s="50"/>
      <c r="S379" s="51">
        <f t="shared" si="18"/>
        <v>3.1259626670654876</v>
      </c>
      <c r="T379" s="51">
        <f t="shared" si="19"/>
        <v>3.2370291015239303</v>
      </c>
    </row>
    <row r="380" spans="1:20" x14ac:dyDescent="0.2">
      <c r="A380" s="97" t="s">
        <v>84</v>
      </c>
      <c r="B380" s="46">
        <v>40463</v>
      </c>
      <c r="D380" s="47">
        <v>12.6</v>
      </c>
      <c r="E380" s="47">
        <v>2.7</v>
      </c>
      <c r="F380" s="47">
        <v>6.9</v>
      </c>
      <c r="G380" s="47">
        <v>-0.9</v>
      </c>
      <c r="H380" s="48">
        <v>25</v>
      </c>
      <c r="I380" s="47">
        <v>3.2</v>
      </c>
      <c r="J380" s="47">
        <v>7</v>
      </c>
      <c r="K380" s="47">
        <v>0</v>
      </c>
      <c r="N380">
        <v>13</v>
      </c>
      <c r="O380">
        <v>0</v>
      </c>
      <c r="P380">
        <v>-100</v>
      </c>
      <c r="R380" s="50"/>
      <c r="S380" s="51">
        <f t="shared" si="18"/>
        <v>1.3523784375702383</v>
      </c>
      <c r="T380" s="51">
        <f t="shared" si="19"/>
        <v>2.9001849185172799</v>
      </c>
    </row>
    <row r="381" spans="1:20" x14ac:dyDescent="0.2">
      <c r="A381" s="97" t="s">
        <v>85</v>
      </c>
      <c r="B381" s="46">
        <v>40464</v>
      </c>
      <c r="D381" s="47">
        <v>13.3</v>
      </c>
      <c r="E381" s="47">
        <v>2</v>
      </c>
      <c r="F381" s="47">
        <v>6.9</v>
      </c>
      <c r="G381" s="47">
        <v>-2.1</v>
      </c>
      <c r="H381" s="48">
        <v>31</v>
      </c>
      <c r="I381" s="47">
        <v>1.8</v>
      </c>
      <c r="J381" s="47">
        <v>4.4000000000000004</v>
      </c>
      <c r="K381" s="47">
        <v>0</v>
      </c>
      <c r="N381">
        <v>13</v>
      </c>
      <c r="O381">
        <v>0</v>
      </c>
      <c r="P381">
        <v>-100</v>
      </c>
      <c r="R381" s="50"/>
      <c r="S381" s="51">
        <f t="shared" si="18"/>
        <v>0.92706853483809748</v>
      </c>
      <c r="T381" s="51">
        <f t="shared" si="19"/>
        <v>1.5429011412638023</v>
      </c>
    </row>
    <row r="382" spans="1:20" x14ac:dyDescent="0.2">
      <c r="A382" s="97" t="s">
        <v>86</v>
      </c>
      <c r="B382" s="46">
        <v>40465</v>
      </c>
      <c r="D382" s="47">
        <v>12.1</v>
      </c>
      <c r="E382" s="47">
        <v>-0.2</v>
      </c>
      <c r="F382" s="47">
        <v>7.2</v>
      </c>
      <c r="G382" s="47">
        <v>-2.6</v>
      </c>
      <c r="H382" s="48">
        <v>312</v>
      </c>
      <c r="I382" s="47">
        <v>0.9</v>
      </c>
      <c r="J382" s="47">
        <v>0</v>
      </c>
      <c r="K382" s="47">
        <v>0</v>
      </c>
      <c r="N382">
        <v>13</v>
      </c>
      <c r="O382">
        <v>0</v>
      </c>
      <c r="P382">
        <v>-100</v>
      </c>
      <c r="R382" s="50"/>
      <c r="S382" s="51">
        <f t="shared" si="18"/>
        <v>-0.66883034292965515</v>
      </c>
      <c r="T382" s="51">
        <f t="shared" si="19"/>
        <v>0.60221754572297204</v>
      </c>
    </row>
    <row r="383" spans="1:20" x14ac:dyDescent="0.2">
      <c r="A383" s="97" t="s">
        <v>80</v>
      </c>
      <c r="B383" s="46">
        <v>40466</v>
      </c>
      <c r="D383" s="47">
        <v>13.8</v>
      </c>
      <c r="E383" s="47">
        <v>8.5</v>
      </c>
      <c r="F383" s="47">
        <v>10.3</v>
      </c>
      <c r="G383" s="47">
        <v>7.9</v>
      </c>
      <c r="H383" s="48">
        <v>283</v>
      </c>
      <c r="I383" s="47">
        <v>1.8</v>
      </c>
      <c r="J383" s="47">
        <v>1</v>
      </c>
      <c r="K383" s="47">
        <v>8.8000000000000007</v>
      </c>
      <c r="N383">
        <v>13</v>
      </c>
      <c r="O383">
        <v>0</v>
      </c>
      <c r="P383">
        <v>-100</v>
      </c>
      <c r="R383" s="50"/>
      <c r="S383" s="51">
        <f t="shared" si="18"/>
        <v>-1.7538661166134235</v>
      </c>
      <c r="T383" s="51">
        <f t="shared" si="19"/>
        <v>0.40491189781895687</v>
      </c>
    </row>
    <row r="384" spans="1:20" x14ac:dyDescent="0.2">
      <c r="A384" s="97" t="s">
        <v>81</v>
      </c>
      <c r="B384" s="46">
        <v>40467</v>
      </c>
      <c r="D384" s="47">
        <v>10.5</v>
      </c>
      <c r="E384" s="47">
        <v>3.8</v>
      </c>
      <c r="F384" s="47">
        <v>7.4</v>
      </c>
      <c r="G384" s="47">
        <v>3.1</v>
      </c>
      <c r="H384" s="48">
        <v>6</v>
      </c>
      <c r="I384" s="47">
        <v>5.0999999999999996</v>
      </c>
      <c r="J384" s="47">
        <v>0.9</v>
      </c>
      <c r="K384" s="47">
        <v>1</v>
      </c>
      <c r="N384">
        <v>13</v>
      </c>
      <c r="O384">
        <v>0</v>
      </c>
      <c r="P384">
        <v>-100</v>
      </c>
      <c r="R384" s="50"/>
      <c r="S384" s="51">
        <f t="shared" si="18"/>
        <v>0.53309516266503254</v>
      </c>
      <c r="T384" s="51">
        <f t="shared" si="19"/>
        <v>5.0720616663781932</v>
      </c>
    </row>
    <row r="385" spans="1:20" x14ac:dyDescent="0.2">
      <c r="A385" s="97" t="s">
        <v>82</v>
      </c>
      <c r="B385" s="46">
        <v>40468</v>
      </c>
      <c r="D385" s="47">
        <v>9.9</v>
      </c>
      <c r="E385" s="47">
        <v>1.8</v>
      </c>
      <c r="F385" s="47">
        <v>6.3</v>
      </c>
      <c r="G385" s="47">
        <v>1</v>
      </c>
      <c r="H385" s="48">
        <v>20</v>
      </c>
      <c r="I385" s="47">
        <v>3.3</v>
      </c>
      <c r="J385" s="47">
        <v>3.7</v>
      </c>
      <c r="K385" s="47">
        <v>0</v>
      </c>
      <c r="N385">
        <v>13</v>
      </c>
      <c r="O385">
        <v>0</v>
      </c>
      <c r="P385">
        <v>-100</v>
      </c>
      <c r="R385" s="50"/>
      <c r="S385" s="51">
        <f t="shared" si="18"/>
        <v>1.1286664729747067</v>
      </c>
      <c r="T385" s="51">
        <f t="shared" si="19"/>
        <v>3.1009856485934977</v>
      </c>
    </row>
    <row r="386" spans="1:20" x14ac:dyDescent="0.2">
      <c r="A386" s="97" t="s">
        <v>83</v>
      </c>
      <c r="B386" s="46">
        <v>40469</v>
      </c>
      <c r="D386" s="47">
        <v>12.1</v>
      </c>
      <c r="E386" s="47">
        <v>-1.4</v>
      </c>
      <c r="F386" s="47">
        <v>7</v>
      </c>
      <c r="G386" s="47">
        <v>-3.5</v>
      </c>
      <c r="H386" s="48">
        <v>212</v>
      </c>
      <c r="I386" s="47">
        <v>3.9</v>
      </c>
      <c r="J386" s="47">
        <v>6.6</v>
      </c>
      <c r="K386" s="47">
        <v>0.1</v>
      </c>
      <c r="N386">
        <v>13</v>
      </c>
      <c r="O386">
        <v>0</v>
      </c>
      <c r="P386">
        <v>-100</v>
      </c>
      <c r="R386" s="50"/>
      <c r="S386" s="51">
        <f t="shared" si="18"/>
        <v>-2.0666851305094984</v>
      </c>
      <c r="T386" s="51">
        <f t="shared" si="19"/>
        <v>-3.3073875750100616</v>
      </c>
    </row>
    <row r="387" spans="1:20" x14ac:dyDescent="0.2">
      <c r="A387" s="97" t="s">
        <v>84</v>
      </c>
      <c r="B387" s="46">
        <v>40470</v>
      </c>
      <c r="D387" s="47">
        <v>13.4</v>
      </c>
      <c r="E387" s="47">
        <v>5</v>
      </c>
      <c r="F387" s="47">
        <v>8.6</v>
      </c>
      <c r="G387" s="47">
        <v>3.5</v>
      </c>
      <c r="H387" s="48">
        <v>247</v>
      </c>
      <c r="I387" s="47">
        <v>4</v>
      </c>
      <c r="J387" s="47">
        <v>5.0999999999999996</v>
      </c>
      <c r="K387" s="47">
        <v>15.2</v>
      </c>
      <c r="N387">
        <v>13</v>
      </c>
      <c r="O387">
        <v>0</v>
      </c>
      <c r="P387">
        <v>-100</v>
      </c>
      <c r="R387" s="50"/>
      <c r="S387" s="51">
        <f t="shared" si="18"/>
        <v>-3.6820194138097611</v>
      </c>
      <c r="T387" s="51">
        <f t="shared" si="19"/>
        <v>-1.5629245139570953</v>
      </c>
    </row>
    <row r="388" spans="1:20" x14ac:dyDescent="0.2">
      <c r="A388" s="97" t="s">
        <v>85</v>
      </c>
      <c r="B388" s="46">
        <v>40471</v>
      </c>
      <c r="D388" s="47">
        <v>9.6999999999999993</v>
      </c>
      <c r="E388" s="47">
        <v>3</v>
      </c>
      <c r="F388" s="47">
        <v>6.2</v>
      </c>
      <c r="G388" s="47">
        <v>2.2000000000000002</v>
      </c>
      <c r="H388" s="48">
        <v>277</v>
      </c>
      <c r="I388" s="47">
        <v>3.4</v>
      </c>
      <c r="J388" s="47">
        <v>3.9</v>
      </c>
      <c r="K388" s="47">
        <v>3</v>
      </c>
      <c r="N388">
        <v>13</v>
      </c>
      <c r="O388">
        <v>0</v>
      </c>
      <c r="P388">
        <v>-100</v>
      </c>
      <c r="R388" s="50"/>
      <c r="S388" s="51">
        <f t="shared" si="18"/>
        <v>-3.3746569155804949</v>
      </c>
      <c r="T388" s="51">
        <f t="shared" si="19"/>
        <v>0.41435576757750214</v>
      </c>
    </row>
    <row r="389" spans="1:20" x14ac:dyDescent="0.2">
      <c r="A389" s="97" t="s">
        <v>86</v>
      </c>
      <c r="B389" s="46">
        <v>40472</v>
      </c>
      <c r="D389" s="47">
        <v>10.3</v>
      </c>
      <c r="E389" s="47">
        <v>2</v>
      </c>
      <c r="F389" s="47">
        <v>6</v>
      </c>
      <c r="G389" s="47">
        <v>1.3</v>
      </c>
      <c r="H389" s="48">
        <v>223</v>
      </c>
      <c r="I389" s="47">
        <v>5.3</v>
      </c>
      <c r="J389" s="47">
        <v>9.5</v>
      </c>
      <c r="K389" s="47">
        <v>0.2</v>
      </c>
      <c r="N389">
        <v>13</v>
      </c>
      <c r="O389">
        <v>0</v>
      </c>
      <c r="P389">
        <v>-100</v>
      </c>
      <c r="R389" s="50"/>
      <c r="S389" s="51">
        <f t="shared" si="18"/>
        <v>-3.6145913083312413</v>
      </c>
      <c r="T389" s="51">
        <f t="shared" si="19"/>
        <v>-3.8761746185816039</v>
      </c>
    </row>
    <row r="390" spans="1:20" x14ac:dyDescent="0.2">
      <c r="A390" s="97" t="s">
        <v>80</v>
      </c>
      <c r="B390" s="46">
        <v>40473</v>
      </c>
      <c r="D390" s="47">
        <v>11.3</v>
      </c>
      <c r="E390" s="47">
        <v>4.5999999999999996</v>
      </c>
      <c r="F390" s="47">
        <v>7.6</v>
      </c>
      <c r="G390" s="47">
        <v>3.7</v>
      </c>
      <c r="H390" s="48">
        <v>214</v>
      </c>
      <c r="I390" s="47">
        <v>5</v>
      </c>
      <c r="J390" s="47">
        <v>6.5</v>
      </c>
      <c r="K390" s="47">
        <v>0</v>
      </c>
      <c r="N390">
        <v>13</v>
      </c>
      <c r="O390">
        <v>0</v>
      </c>
      <c r="P390">
        <v>-100</v>
      </c>
      <c r="R390" s="50"/>
      <c r="S390" s="51">
        <f t="shared" si="18"/>
        <v>-2.7959645173537333</v>
      </c>
      <c r="T390" s="51">
        <f t="shared" si="19"/>
        <v>-4.1451878627752095</v>
      </c>
    </row>
    <row r="391" spans="1:20" x14ac:dyDescent="0.2">
      <c r="A391" s="97" t="s">
        <v>81</v>
      </c>
      <c r="B391" s="46">
        <v>40474</v>
      </c>
      <c r="D391" s="47">
        <v>8.1</v>
      </c>
      <c r="E391" s="47">
        <v>2.9</v>
      </c>
      <c r="F391" s="47">
        <v>6.3</v>
      </c>
      <c r="G391" s="47">
        <v>2.2000000000000002</v>
      </c>
      <c r="H391" s="48">
        <v>202</v>
      </c>
      <c r="I391" s="47">
        <v>5.9</v>
      </c>
      <c r="J391" s="47">
        <v>0.3</v>
      </c>
      <c r="K391" s="47">
        <v>6.7</v>
      </c>
      <c r="N391">
        <v>13</v>
      </c>
      <c r="O391">
        <v>0</v>
      </c>
      <c r="P391">
        <v>-100</v>
      </c>
      <c r="R391" s="50"/>
      <c r="S391" s="51">
        <f t="shared" si="18"/>
        <v>-2.2101789011538808</v>
      </c>
      <c r="T391" s="51">
        <f t="shared" si="19"/>
        <v>-5.4703847419440459</v>
      </c>
    </row>
    <row r="392" spans="1:20" x14ac:dyDescent="0.2">
      <c r="A392" s="97" t="s">
        <v>82</v>
      </c>
      <c r="B392" s="46">
        <v>40475</v>
      </c>
      <c r="D392" s="47">
        <v>11.3</v>
      </c>
      <c r="E392" s="47">
        <v>2.4</v>
      </c>
      <c r="F392" s="47">
        <v>6.9</v>
      </c>
      <c r="G392" s="47">
        <v>0.1</v>
      </c>
      <c r="H392" s="48">
        <v>262</v>
      </c>
      <c r="I392" s="47">
        <v>3.8</v>
      </c>
      <c r="J392" s="47">
        <v>5.8</v>
      </c>
      <c r="K392" s="47">
        <v>0.1</v>
      </c>
      <c r="N392">
        <v>13</v>
      </c>
      <c r="O392">
        <v>0</v>
      </c>
      <c r="P392">
        <v>-100</v>
      </c>
      <c r="R392" s="50"/>
      <c r="S392" s="51">
        <f t="shared" si="18"/>
        <v>-3.7630186612179672</v>
      </c>
      <c r="T392" s="51">
        <f t="shared" si="19"/>
        <v>-0.52885778364824676</v>
      </c>
    </row>
    <row r="393" spans="1:20" x14ac:dyDescent="0.2">
      <c r="A393" s="97" t="s">
        <v>83</v>
      </c>
      <c r="B393" s="46">
        <v>40476</v>
      </c>
      <c r="D393" s="47">
        <v>10.9</v>
      </c>
      <c r="E393" s="47">
        <v>-0.5</v>
      </c>
      <c r="F393" s="47">
        <v>4.4000000000000004</v>
      </c>
      <c r="G393" s="47">
        <v>-2.9</v>
      </c>
      <c r="H393" s="48">
        <v>320</v>
      </c>
      <c r="I393" s="47">
        <v>2.4</v>
      </c>
      <c r="J393" s="47">
        <v>8.6999999999999993</v>
      </c>
      <c r="K393" s="47">
        <v>0</v>
      </c>
      <c r="N393">
        <v>13</v>
      </c>
      <c r="O393">
        <v>0</v>
      </c>
      <c r="P393">
        <v>-100</v>
      </c>
      <c r="R393" s="50"/>
      <c r="S393" s="51">
        <f t="shared" si="18"/>
        <v>-1.5426902632476949</v>
      </c>
      <c r="T393" s="51">
        <f t="shared" si="19"/>
        <v>1.8385066634855467</v>
      </c>
    </row>
    <row r="394" spans="1:20" x14ac:dyDescent="0.2">
      <c r="A394" s="97" t="s">
        <v>84</v>
      </c>
      <c r="B394" s="46">
        <v>40477</v>
      </c>
      <c r="D394" s="47">
        <v>9.8000000000000007</v>
      </c>
      <c r="E394" s="47">
        <v>-1</v>
      </c>
      <c r="F394" s="47">
        <v>5.9</v>
      </c>
      <c r="G394" s="47">
        <v>-3</v>
      </c>
      <c r="H394" s="48">
        <v>201</v>
      </c>
      <c r="I394" s="47">
        <v>3.3</v>
      </c>
      <c r="J394" s="47">
        <v>3.3</v>
      </c>
      <c r="K394" s="47">
        <v>1.6</v>
      </c>
      <c r="N394">
        <v>13</v>
      </c>
      <c r="O394">
        <v>0</v>
      </c>
      <c r="P394">
        <v>-100</v>
      </c>
      <c r="R394" s="50"/>
      <c r="S394" s="51">
        <f t="shared" si="18"/>
        <v>-1.1826142334994914</v>
      </c>
      <c r="T394" s="51">
        <f t="shared" si="19"/>
        <v>-3.0808154074407654</v>
      </c>
    </row>
    <row r="395" spans="1:20" x14ac:dyDescent="0.2">
      <c r="A395" s="97" t="s">
        <v>85</v>
      </c>
      <c r="B395" s="46">
        <v>40478</v>
      </c>
      <c r="D395" s="47">
        <v>12.3</v>
      </c>
      <c r="E395" s="47">
        <v>6.2</v>
      </c>
      <c r="F395" s="47">
        <v>8.9</v>
      </c>
      <c r="G395" s="47">
        <v>6</v>
      </c>
      <c r="H395" s="48">
        <v>200</v>
      </c>
      <c r="I395" s="47">
        <v>5.5</v>
      </c>
      <c r="J395" s="47">
        <v>0.8</v>
      </c>
      <c r="K395" s="47">
        <v>7.1</v>
      </c>
      <c r="N395">
        <v>13</v>
      </c>
      <c r="O395">
        <v>0</v>
      </c>
      <c r="P395">
        <v>-100</v>
      </c>
      <c r="R395" s="50"/>
      <c r="S395" s="51">
        <f t="shared" si="18"/>
        <v>-1.8811107882911777</v>
      </c>
      <c r="T395" s="51">
        <f t="shared" si="19"/>
        <v>-5.1683094143224961</v>
      </c>
    </row>
    <row r="396" spans="1:20" x14ac:dyDescent="0.2">
      <c r="A396" s="97" t="s">
        <v>86</v>
      </c>
      <c r="B396" s="46">
        <v>40479</v>
      </c>
      <c r="D396" s="47">
        <v>13.7</v>
      </c>
      <c r="E396" s="47">
        <v>7.6</v>
      </c>
      <c r="F396" s="47">
        <v>10.4</v>
      </c>
      <c r="G396" s="47">
        <v>6.8</v>
      </c>
      <c r="H396" s="48">
        <v>204</v>
      </c>
      <c r="I396" s="47">
        <v>5.0999999999999996</v>
      </c>
      <c r="J396" s="47">
        <v>0.5</v>
      </c>
      <c r="K396" s="47">
        <v>1.3</v>
      </c>
      <c r="N396">
        <v>13</v>
      </c>
      <c r="O396">
        <v>0</v>
      </c>
      <c r="P396">
        <v>-100</v>
      </c>
      <c r="R396" s="50"/>
      <c r="S396" s="51">
        <f t="shared" si="18"/>
        <v>-2.074356879686579</v>
      </c>
      <c r="T396" s="51">
        <f t="shared" si="19"/>
        <v>-4.6590818339772655</v>
      </c>
    </row>
    <row r="397" spans="1:20" x14ac:dyDescent="0.2">
      <c r="A397" s="97" t="s">
        <v>80</v>
      </c>
      <c r="B397" s="46">
        <v>40480</v>
      </c>
      <c r="D397" s="47">
        <v>14.5</v>
      </c>
      <c r="E397" s="47">
        <v>4.3</v>
      </c>
      <c r="F397" s="47">
        <v>10.5</v>
      </c>
      <c r="G397" s="47">
        <v>2.6</v>
      </c>
      <c r="H397" s="48">
        <v>159</v>
      </c>
      <c r="I397" s="47">
        <v>3.7</v>
      </c>
      <c r="J397" s="47">
        <v>4.5</v>
      </c>
      <c r="K397" s="47">
        <v>0</v>
      </c>
      <c r="N397">
        <v>13</v>
      </c>
      <c r="O397">
        <v>0</v>
      </c>
      <c r="P397">
        <v>-100</v>
      </c>
      <c r="R397" s="50"/>
      <c r="S397" s="51">
        <f t="shared" si="18"/>
        <v>1.3259614133176107</v>
      </c>
      <c r="T397" s="51">
        <f t="shared" si="19"/>
        <v>-3.4542475780396464</v>
      </c>
    </row>
    <row r="398" spans="1:20" x14ac:dyDescent="0.2">
      <c r="A398" s="97" t="s">
        <v>81</v>
      </c>
      <c r="B398" s="46">
        <v>40481</v>
      </c>
      <c r="D398" s="47">
        <v>13.7</v>
      </c>
      <c r="E398" s="47">
        <v>6.6</v>
      </c>
      <c r="F398" s="47">
        <v>10.9</v>
      </c>
      <c r="G398" s="47">
        <v>5.0999999999999996</v>
      </c>
      <c r="H398" s="48">
        <v>179</v>
      </c>
      <c r="I398" s="47">
        <v>3.5</v>
      </c>
      <c r="J398" s="47">
        <v>1.1000000000000001</v>
      </c>
      <c r="K398" s="47">
        <v>2.5</v>
      </c>
      <c r="N398">
        <v>13</v>
      </c>
      <c r="O398">
        <v>0</v>
      </c>
      <c r="P398">
        <v>-100</v>
      </c>
      <c r="R398" s="50"/>
      <c r="S398" s="51">
        <f t="shared" si="18"/>
        <v>6.1083422530492038E-2</v>
      </c>
      <c r="T398" s="51">
        <f t="shared" si="19"/>
        <v>-3.4994669330473696</v>
      </c>
    </row>
    <row r="399" spans="1:20" x14ac:dyDescent="0.2">
      <c r="A399" s="97" t="s">
        <v>82</v>
      </c>
      <c r="B399" s="46">
        <v>40482</v>
      </c>
      <c r="D399" s="47">
        <v>14.8</v>
      </c>
      <c r="E399" s="47">
        <v>6.4</v>
      </c>
      <c r="F399" s="47">
        <v>9.9</v>
      </c>
      <c r="G399" s="47">
        <v>4.8</v>
      </c>
      <c r="H399" s="48">
        <v>103</v>
      </c>
      <c r="I399" s="47">
        <v>2.5</v>
      </c>
      <c r="J399" s="47">
        <v>3</v>
      </c>
      <c r="K399" s="47">
        <v>2.6</v>
      </c>
      <c r="N399">
        <v>13</v>
      </c>
      <c r="O399">
        <v>0</v>
      </c>
      <c r="P399">
        <v>-100</v>
      </c>
      <c r="R399" s="50"/>
      <c r="S399" s="51">
        <f t="shared" si="18"/>
        <v>2.4359251619630879</v>
      </c>
      <c r="T399" s="51">
        <f t="shared" si="19"/>
        <v>-0.56237763585966205</v>
      </c>
    </row>
    <row r="400" spans="1:20" x14ac:dyDescent="0.2">
      <c r="A400" s="97" t="s">
        <v>83</v>
      </c>
      <c r="B400" s="46">
        <v>40483</v>
      </c>
      <c r="D400" s="47">
        <v>9.6</v>
      </c>
      <c r="E400" s="47">
        <v>7</v>
      </c>
      <c r="F400" s="47">
        <v>8.3000000000000007</v>
      </c>
      <c r="G400" s="47">
        <v>7</v>
      </c>
      <c r="H400" s="48">
        <v>317</v>
      </c>
      <c r="I400" s="47">
        <v>1.8</v>
      </c>
      <c r="J400" s="47">
        <v>0</v>
      </c>
      <c r="K400" s="47">
        <v>0</v>
      </c>
      <c r="N400">
        <v>13</v>
      </c>
      <c r="O400">
        <v>0</v>
      </c>
      <c r="P400">
        <v>-100</v>
      </c>
      <c r="R400" s="50"/>
      <c r="S400" s="51">
        <f t="shared" si="18"/>
        <v>-1.2275970481124969</v>
      </c>
      <c r="T400" s="51">
        <f t="shared" si="19"/>
        <v>1.3164366629145072</v>
      </c>
    </row>
    <row r="401" spans="1:20" x14ac:dyDescent="0.2">
      <c r="A401" s="97" t="s">
        <v>84</v>
      </c>
      <c r="B401" s="46">
        <v>40484</v>
      </c>
      <c r="D401" s="47">
        <v>12.4</v>
      </c>
      <c r="E401" s="47">
        <v>8.5</v>
      </c>
      <c r="F401" s="47">
        <v>10.7</v>
      </c>
      <c r="G401" s="47">
        <v>8.4</v>
      </c>
      <c r="H401" s="48">
        <v>206</v>
      </c>
      <c r="I401" s="47">
        <v>5.0999999999999996</v>
      </c>
      <c r="J401" s="47">
        <v>0.7</v>
      </c>
      <c r="K401" s="47">
        <v>0.5</v>
      </c>
      <c r="N401">
        <v>13</v>
      </c>
      <c r="O401">
        <v>0</v>
      </c>
      <c r="P401">
        <v>-100</v>
      </c>
      <c r="R401" s="50"/>
      <c r="S401" s="51">
        <f t="shared" si="18"/>
        <v>-2.2356928486242928</v>
      </c>
      <c r="T401" s="51">
        <f t="shared" si="19"/>
        <v>-4.5838496361257519</v>
      </c>
    </row>
    <row r="402" spans="1:20" x14ac:dyDescent="0.2">
      <c r="A402" s="97" t="s">
        <v>85</v>
      </c>
      <c r="B402" s="46">
        <v>40485</v>
      </c>
      <c r="D402" s="47">
        <v>15.5</v>
      </c>
      <c r="E402" s="47">
        <v>11.9</v>
      </c>
      <c r="F402" s="47">
        <v>13.5</v>
      </c>
      <c r="G402" s="47">
        <v>11.1</v>
      </c>
      <c r="H402" s="48">
        <v>230</v>
      </c>
      <c r="I402" s="47">
        <v>6.4</v>
      </c>
      <c r="J402" s="47">
        <v>0.7</v>
      </c>
      <c r="K402" s="47">
        <v>0.7</v>
      </c>
      <c r="N402">
        <v>13</v>
      </c>
      <c r="O402">
        <v>0</v>
      </c>
      <c r="P402">
        <v>-100</v>
      </c>
      <c r="R402" s="50"/>
      <c r="S402" s="51">
        <f t="shared" si="18"/>
        <v>-4.9026844359614588</v>
      </c>
      <c r="T402" s="51">
        <f t="shared" si="19"/>
        <v>-4.113840701993853</v>
      </c>
    </row>
    <row r="403" spans="1:20" x14ac:dyDescent="0.2">
      <c r="A403" s="97" t="s">
        <v>86</v>
      </c>
      <c r="B403" s="46">
        <v>40486</v>
      </c>
      <c r="D403" s="47">
        <v>17.2</v>
      </c>
      <c r="E403" s="47">
        <v>14.3</v>
      </c>
      <c r="F403" s="47">
        <v>15.6</v>
      </c>
      <c r="G403" s="47">
        <v>14</v>
      </c>
      <c r="H403" s="48">
        <v>232</v>
      </c>
      <c r="I403" s="47">
        <v>9.1</v>
      </c>
      <c r="J403" s="47">
        <v>0.2</v>
      </c>
      <c r="K403" s="47">
        <v>0.6</v>
      </c>
      <c r="N403">
        <v>13</v>
      </c>
      <c r="O403">
        <v>0</v>
      </c>
      <c r="P403">
        <v>-100</v>
      </c>
      <c r="R403" s="50"/>
      <c r="S403" s="51">
        <f t="shared" si="18"/>
        <v>-7.1708978578211706</v>
      </c>
      <c r="T403" s="51">
        <f t="shared" si="19"/>
        <v>-5.6025194254634885</v>
      </c>
    </row>
    <row r="404" spans="1:20" x14ac:dyDescent="0.2">
      <c r="A404" s="97" t="s">
        <v>80</v>
      </c>
      <c r="B404" s="46">
        <v>40487</v>
      </c>
      <c r="D404" s="47">
        <v>14.9</v>
      </c>
      <c r="E404" s="47">
        <v>12.6</v>
      </c>
      <c r="F404" s="47">
        <v>14</v>
      </c>
      <c r="G404" s="47">
        <v>12.4</v>
      </c>
      <c r="H404" s="48">
        <v>230</v>
      </c>
      <c r="I404" s="47">
        <v>8.1999999999999993</v>
      </c>
      <c r="J404" s="47">
        <v>0.4</v>
      </c>
      <c r="K404" s="47">
        <v>2.2000000000000002</v>
      </c>
      <c r="N404">
        <v>13</v>
      </c>
      <c r="O404">
        <v>0</v>
      </c>
      <c r="P404">
        <v>-100</v>
      </c>
      <c r="R404" s="50"/>
      <c r="S404" s="51">
        <f t="shared" si="18"/>
        <v>-6.2815644335756184</v>
      </c>
      <c r="T404" s="51">
        <f t="shared" si="19"/>
        <v>-5.2708583994296232</v>
      </c>
    </row>
    <row r="405" spans="1:20" x14ac:dyDescent="0.2">
      <c r="A405" s="97" t="s">
        <v>81</v>
      </c>
      <c r="B405" s="46">
        <v>40488</v>
      </c>
      <c r="D405" s="47">
        <v>14.5</v>
      </c>
      <c r="E405" s="47">
        <v>4</v>
      </c>
      <c r="F405" s="47">
        <v>9.4</v>
      </c>
      <c r="G405" s="47">
        <v>2.7</v>
      </c>
      <c r="H405" s="48">
        <v>262</v>
      </c>
      <c r="I405" s="47">
        <v>3.2</v>
      </c>
      <c r="J405" s="47">
        <v>1.9</v>
      </c>
      <c r="K405" s="47">
        <v>12.4</v>
      </c>
      <c r="N405">
        <v>13</v>
      </c>
      <c r="O405">
        <v>0</v>
      </c>
      <c r="P405">
        <v>-100</v>
      </c>
      <c r="R405" s="50"/>
      <c r="S405" s="51">
        <f t="shared" si="18"/>
        <v>-3.1688578199730255</v>
      </c>
      <c r="T405" s="51">
        <f t="shared" si="19"/>
        <v>-0.44535392307220784</v>
      </c>
    </row>
    <row r="406" spans="1:20" x14ac:dyDescent="0.2">
      <c r="A406" s="97" t="s">
        <v>82</v>
      </c>
      <c r="B406" s="46">
        <v>40489</v>
      </c>
      <c r="D406" s="47">
        <v>8.1</v>
      </c>
      <c r="E406" s="47">
        <v>1.1000000000000001</v>
      </c>
      <c r="F406" s="47">
        <v>5.2</v>
      </c>
      <c r="G406" s="47">
        <v>0</v>
      </c>
      <c r="H406" s="48">
        <v>44</v>
      </c>
      <c r="I406" s="47">
        <v>2.2000000000000002</v>
      </c>
      <c r="J406" s="47">
        <v>0</v>
      </c>
      <c r="K406" s="47">
        <v>0.1</v>
      </c>
      <c r="N406">
        <v>13</v>
      </c>
      <c r="O406">
        <v>0</v>
      </c>
      <c r="P406">
        <v>-100</v>
      </c>
      <c r="R406" s="50"/>
      <c r="S406" s="51">
        <f t="shared" si="18"/>
        <v>1.5282484150097941</v>
      </c>
      <c r="T406" s="51">
        <f t="shared" si="19"/>
        <v>1.5825475607450328</v>
      </c>
    </row>
    <row r="407" spans="1:20" x14ac:dyDescent="0.2">
      <c r="A407" s="97" t="s">
        <v>83</v>
      </c>
      <c r="B407" s="46">
        <v>40490</v>
      </c>
      <c r="D407" s="47">
        <v>8.6</v>
      </c>
      <c r="E407" s="47">
        <v>1.1000000000000001</v>
      </c>
      <c r="F407" s="47">
        <v>5.3</v>
      </c>
      <c r="G407" s="47">
        <v>0</v>
      </c>
      <c r="H407" s="48">
        <v>129</v>
      </c>
      <c r="I407" s="47">
        <v>3.9</v>
      </c>
      <c r="J407" s="47">
        <v>2.1</v>
      </c>
      <c r="K407" s="47">
        <v>0.6</v>
      </c>
      <c r="N407">
        <v>13</v>
      </c>
      <c r="O407">
        <v>0</v>
      </c>
      <c r="P407">
        <v>-100</v>
      </c>
      <c r="R407" s="50"/>
      <c r="S407" s="51">
        <f t="shared" si="18"/>
        <v>3.030869249682187</v>
      </c>
      <c r="T407" s="51">
        <f t="shared" si="19"/>
        <v>-2.4543495250943654</v>
      </c>
    </row>
    <row r="408" spans="1:20" x14ac:dyDescent="0.2">
      <c r="A408" s="97" t="s">
        <v>84</v>
      </c>
      <c r="B408" s="46">
        <v>40491</v>
      </c>
      <c r="D408" s="47">
        <v>8.4</v>
      </c>
      <c r="E408" s="47">
        <v>5</v>
      </c>
      <c r="F408" s="47">
        <v>6.3</v>
      </c>
      <c r="G408" s="47">
        <v>4.7</v>
      </c>
      <c r="H408" s="48">
        <v>62</v>
      </c>
      <c r="I408" s="47">
        <v>3.9</v>
      </c>
      <c r="J408" s="47">
        <v>0.1</v>
      </c>
      <c r="K408" s="47">
        <v>4.7</v>
      </c>
      <c r="N408">
        <v>13</v>
      </c>
      <c r="O408">
        <v>0</v>
      </c>
      <c r="P408">
        <v>-100</v>
      </c>
      <c r="R408" s="50"/>
      <c r="S408" s="51">
        <f t="shared" si="18"/>
        <v>3.4434956121498148</v>
      </c>
      <c r="T408" s="51">
        <f t="shared" si="19"/>
        <v>1.8309390948649744</v>
      </c>
    </row>
    <row r="409" spans="1:20" x14ac:dyDescent="0.2">
      <c r="A409" s="97" t="s">
        <v>85</v>
      </c>
      <c r="B409" s="46">
        <v>40492</v>
      </c>
      <c r="D409" s="47">
        <v>8</v>
      </c>
      <c r="E409" s="47">
        <v>3.2</v>
      </c>
      <c r="F409" s="47">
        <v>5.5</v>
      </c>
      <c r="G409" s="47">
        <v>2.2999999999999998</v>
      </c>
      <c r="H409" s="48">
        <v>328</v>
      </c>
      <c r="I409" s="47">
        <v>3.8</v>
      </c>
      <c r="J409" s="47">
        <v>1.1000000000000001</v>
      </c>
      <c r="K409" s="47">
        <v>7.4</v>
      </c>
      <c r="N409">
        <v>13</v>
      </c>
      <c r="O409">
        <v>0</v>
      </c>
      <c r="P409">
        <v>-100</v>
      </c>
      <c r="R409" s="50"/>
      <c r="S409" s="51">
        <f t="shared" si="18"/>
        <v>-2.0136932040861817</v>
      </c>
      <c r="T409" s="51">
        <f t="shared" si="19"/>
        <v>3.2225827653944163</v>
      </c>
    </row>
    <row r="410" spans="1:20" x14ac:dyDescent="0.2">
      <c r="A410" s="97" t="s">
        <v>86</v>
      </c>
      <c r="B410" s="46">
        <v>40493</v>
      </c>
      <c r="D410" s="47">
        <v>11.7</v>
      </c>
      <c r="E410" s="47">
        <v>2.2999999999999998</v>
      </c>
      <c r="F410" s="47">
        <v>6.3</v>
      </c>
      <c r="G410" s="47">
        <v>1.6</v>
      </c>
      <c r="H410" s="48">
        <v>206</v>
      </c>
      <c r="I410" s="47">
        <v>7.1</v>
      </c>
      <c r="J410" s="47">
        <v>0.8</v>
      </c>
      <c r="K410" s="47">
        <v>13.8</v>
      </c>
      <c r="N410">
        <v>13</v>
      </c>
      <c r="O410">
        <v>0</v>
      </c>
      <c r="P410">
        <v>-100</v>
      </c>
      <c r="R410" s="50"/>
      <c r="S410" s="51">
        <f t="shared" si="18"/>
        <v>-3.1124351422024472</v>
      </c>
      <c r="T410" s="51">
        <f t="shared" si="19"/>
        <v>-6.3814377287240864</v>
      </c>
    </row>
    <row r="411" spans="1:20" x14ac:dyDescent="0.2">
      <c r="A411" s="97" t="s">
        <v>80</v>
      </c>
      <c r="B411" s="46">
        <v>40494</v>
      </c>
      <c r="D411" s="47">
        <v>13.7</v>
      </c>
      <c r="E411" s="47">
        <v>9.1999999999999993</v>
      </c>
      <c r="F411" s="47">
        <v>11.8</v>
      </c>
      <c r="G411" s="47">
        <v>8.3000000000000007</v>
      </c>
      <c r="H411" s="48">
        <v>238</v>
      </c>
      <c r="I411" s="47">
        <v>8.6</v>
      </c>
      <c r="J411" s="47">
        <v>0.8</v>
      </c>
      <c r="K411" s="47">
        <v>16.899999999999999</v>
      </c>
      <c r="N411">
        <v>13</v>
      </c>
      <c r="O411">
        <v>0</v>
      </c>
      <c r="P411">
        <v>-100</v>
      </c>
      <c r="R411" s="50"/>
      <c r="S411" s="51">
        <f t="shared" si="18"/>
        <v>-7.2932136269452625</v>
      </c>
      <c r="T411" s="51">
        <f t="shared" si="19"/>
        <v>-4.5573056724055627</v>
      </c>
    </row>
    <row r="412" spans="1:20" x14ac:dyDescent="0.2">
      <c r="A412" s="97" t="s">
        <v>81</v>
      </c>
      <c r="B412" s="46">
        <v>40495</v>
      </c>
      <c r="D412" s="47">
        <v>13.9</v>
      </c>
      <c r="E412" s="47">
        <v>9.4</v>
      </c>
      <c r="F412" s="47">
        <v>11.1</v>
      </c>
      <c r="G412" s="47">
        <v>9.3000000000000007</v>
      </c>
      <c r="H412" s="48">
        <v>230</v>
      </c>
      <c r="I412" s="47">
        <v>4</v>
      </c>
      <c r="J412" s="47">
        <v>0</v>
      </c>
      <c r="K412" s="47">
        <v>24.4</v>
      </c>
      <c r="N412">
        <v>13</v>
      </c>
      <c r="O412">
        <v>0</v>
      </c>
      <c r="P412">
        <v>-100</v>
      </c>
      <c r="R412" s="50"/>
      <c r="S412" s="51">
        <f t="shared" si="18"/>
        <v>-3.0641777724759116</v>
      </c>
      <c r="T412" s="51">
        <f t="shared" si="19"/>
        <v>-2.5711504387461579</v>
      </c>
    </row>
    <row r="413" spans="1:20" x14ac:dyDescent="0.2">
      <c r="A413" s="97" t="s">
        <v>82</v>
      </c>
      <c r="B413" s="46">
        <v>40496</v>
      </c>
      <c r="D413" s="47">
        <v>13.5</v>
      </c>
      <c r="E413" s="47">
        <v>8.3000000000000007</v>
      </c>
      <c r="F413" s="47">
        <v>12.1</v>
      </c>
      <c r="G413" s="47">
        <v>7.9</v>
      </c>
      <c r="H413" s="48">
        <v>210</v>
      </c>
      <c r="I413" s="47">
        <v>5.6</v>
      </c>
      <c r="J413" s="47">
        <v>0</v>
      </c>
      <c r="K413" s="47">
        <v>5.6</v>
      </c>
      <c r="N413">
        <v>13</v>
      </c>
      <c r="O413">
        <v>0</v>
      </c>
      <c r="P413">
        <v>-100</v>
      </c>
      <c r="R413" s="50"/>
      <c r="S413" s="51">
        <f t="shared" si="18"/>
        <v>-2.8000000000000003</v>
      </c>
      <c r="T413" s="51">
        <f t="shared" si="19"/>
        <v>-4.8497422611928558</v>
      </c>
    </row>
    <row r="414" spans="1:20" x14ac:dyDescent="0.2">
      <c r="A414" s="97" t="s">
        <v>83</v>
      </c>
      <c r="B414" s="46">
        <v>40497</v>
      </c>
      <c r="D414" s="47">
        <v>10.3</v>
      </c>
      <c r="E414" s="47">
        <v>0.4</v>
      </c>
      <c r="F414" s="47">
        <v>5.7</v>
      </c>
      <c r="G414" s="47">
        <v>-1.9</v>
      </c>
      <c r="H414" s="48">
        <v>221</v>
      </c>
      <c r="I414" s="47">
        <v>1.4</v>
      </c>
      <c r="J414" s="47">
        <v>2</v>
      </c>
      <c r="K414" s="47">
        <v>0</v>
      </c>
      <c r="N414">
        <v>13</v>
      </c>
      <c r="O414">
        <v>0</v>
      </c>
      <c r="P414">
        <v>-100</v>
      </c>
      <c r="R414" s="50"/>
      <c r="S414" s="51">
        <f t="shared" si="18"/>
        <v>-0.91848264058671025</v>
      </c>
      <c r="T414" s="51">
        <f t="shared" si="19"/>
        <v>-1.0565934123118805</v>
      </c>
    </row>
    <row r="415" spans="1:20" x14ac:dyDescent="0.2">
      <c r="A415" s="97" t="s">
        <v>84</v>
      </c>
      <c r="B415" s="46">
        <v>40498</v>
      </c>
      <c r="D415" s="47">
        <v>4.5</v>
      </c>
      <c r="E415" s="47">
        <v>-1.7</v>
      </c>
      <c r="F415" s="47">
        <v>1.9</v>
      </c>
      <c r="G415" s="47">
        <v>-2.4</v>
      </c>
      <c r="H415" s="48">
        <v>157</v>
      </c>
      <c r="I415" s="47">
        <v>1</v>
      </c>
      <c r="J415" s="47">
        <v>0.5</v>
      </c>
      <c r="K415" s="47">
        <v>0</v>
      </c>
      <c r="N415">
        <v>13</v>
      </c>
      <c r="O415">
        <v>0</v>
      </c>
      <c r="P415">
        <v>-100</v>
      </c>
      <c r="R415" s="50"/>
      <c r="S415" s="51">
        <f t="shared" si="18"/>
        <v>0.39073112848927416</v>
      </c>
      <c r="T415" s="51">
        <f t="shared" si="19"/>
        <v>-0.92050485345244015</v>
      </c>
    </row>
    <row r="416" spans="1:20" x14ac:dyDescent="0.2">
      <c r="A416" s="97" t="s">
        <v>85</v>
      </c>
      <c r="B416" s="46">
        <v>40499</v>
      </c>
      <c r="D416" s="47">
        <v>6.4</v>
      </c>
      <c r="E416" s="47">
        <v>2.5</v>
      </c>
      <c r="F416" s="47">
        <v>4.5</v>
      </c>
      <c r="G416" s="47">
        <v>2.5</v>
      </c>
      <c r="H416" s="48">
        <v>81</v>
      </c>
      <c r="I416" s="47">
        <v>2.5</v>
      </c>
      <c r="J416" s="47">
        <v>1</v>
      </c>
      <c r="K416" s="47">
        <v>0</v>
      </c>
      <c r="N416">
        <v>13</v>
      </c>
      <c r="O416">
        <v>0</v>
      </c>
      <c r="P416">
        <v>-100</v>
      </c>
      <c r="R416" s="50"/>
      <c r="S416" s="51">
        <f t="shared" si="18"/>
        <v>2.4692208514878446</v>
      </c>
      <c r="T416" s="51">
        <f t="shared" si="19"/>
        <v>0.39108616260057733</v>
      </c>
    </row>
    <row r="417" spans="1:20" x14ac:dyDescent="0.2">
      <c r="A417" s="97" t="s">
        <v>86</v>
      </c>
      <c r="B417" s="46">
        <v>40500</v>
      </c>
      <c r="D417" s="47">
        <v>8.4</v>
      </c>
      <c r="E417" s="47">
        <v>4.5999999999999996</v>
      </c>
      <c r="F417" s="47">
        <v>6</v>
      </c>
      <c r="G417" s="47">
        <v>4.3</v>
      </c>
      <c r="H417" s="48">
        <v>158</v>
      </c>
      <c r="I417" s="47">
        <v>2</v>
      </c>
      <c r="J417" s="47">
        <v>2.4</v>
      </c>
      <c r="K417" s="47">
        <v>0</v>
      </c>
      <c r="N417">
        <v>13</v>
      </c>
      <c r="O417">
        <v>0</v>
      </c>
      <c r="P417">
        <v>-100</v>
      </c>
      <c r="R417" s="50"/>
      <c r="S417" s="51">
        <f t="shared" ref="S417:S460" si="24">I417*SIN(H417*PI()/180)</f>
        <v>0.74921318683182447</v>
      </c>
      <c r="T417" s="51">
        <f t="shared" ref="T417:T460" si="25">I417*COS(H417*PI()/180)</f>
        <v>-1.8543677091335746</v>
      </c>
    </row>
    <row r="418" spans="1:20" x14ac:dyDescent="0.2">
      <c r="A418" s="97" t="s">
        <v>80</v>
      </c>
      <c r="B418" s="46">
        <v>40501</v>
      </c>
      <c r="D418" s="47">
        <v>9.3000000000000007</v>
      </c>
      <c r="E418" s="47">
        <v>5.8</v>
      </c>
      <c r="F418" s="47">
        <v>7.7</v>
      </c>
      <c r="G418" s="47">
        <v>5.5</v>
      </c>
      <c r="H418" s="48">
        <v>182</v>
      </c>
      <c r="I418" s="47">
        <v>2.4</v>
      </c>
      <c r="J418" s="47">
        <v>0.3</v>
      </c>
      <c r="K418" s="47">
        <v>0</v>
      </c>
      <c r="N418">
        <v>13</v>
      </c>
      <c r="O418">
        <v>0</v>
      </c>
      <c r="P418">
        <v>-100</v>
      </c>
      <c r="R418" s="50"/>
      <c r="S418" s="51">
        <f t="shared" si="24"/>
        <v>-8.3758792086002162E-2</v>
      </c>
      <c r="T418" s="51">
        <f t="shared" si="25"/>
        <v>-2.3985379848458299</v>
      </c>
    </row>
    <row r="419" spans="1:20" x14ac:dyDescent="0.2">
      <c r="A419" s="97" t="s">
        <v>81</v>
      </c>
      <c r="B419" s="46">
        <v>40502</v>
      </c>
      <c r="D419" s="47">
        <v>9.6999999999999993</v>
      </c>
      <c r="E419" s="47">
        <v>1.6</v>
      </c>
      <c r="F419" s="47">
        <v>6.4</v>
      </c>
      <c r="G419" s="47">
        <v>0.5</v>
      </c>
      <c r="H419" s="48">
        <v>85</v>
      </c>
      <c r="I419" s="47">
        <v>1.8</v>
      </c>
      <c r="J419" s="47">
        <v>2.8</v>
      </c>
      <c r="K419" s="47">
        <v>0</v>
      </c>
      <c r="N419">
        <v>13</v>
      </c>
      <c r="O419">
        <v>0</v>
      </c>
      <c r="P419">
        <v>-100</v>
      </c>
      <c r="R419" s="50"/>
      <c r="S419" s="51">
        <f t="shared" si="24"/>
        <v>1.7931504565651419</v>
      </c>
      <c r="T419" s="51">
        <f t="shared" si="25"/>
        <v>0.15688033694578465</v>
      </c>
    </row>
    <row r="420" spans="1:20" x14ac:dyDescent="0.2">
      <c r="A420" s="97" t="s">
        <v>82</v>
      </c>
      <c r="B420" s="46">
        <v>40503</v>
      </c>
      <c r="D420" s="47">
        <v>7.3</v>
      </c>
      <c r="E420" s="47">
        <v>0</v>
      </c>
      <c r="F420" s="47">
        <v>3.7</v>
      </c>
      <c r="G420" s="47">
        <v>-2.2000000000000002</v>
      </c>
      <c r="H420" s="48">
        <v>54</v>
      </c>
      <c r="I420" s="47">
        <v>3.8</v>
      </c>
      <c r="J420" s="47">
        <v>1.3</v>
      </c>
      <c r="K420" s="47">
        <v>0</v>
      </c>
      <c r="N420">
        <v>13</v>
      </c>
      <c r="O420">
        <v>0</v>
      </c>
      <c r="P420">
        <v>-100</v>
      </c>
      <c r="R420" s="50"/>
      <c r="S420" s="51">
        <f t="shared" si="24"/>
        <v>3.0742645786248</v>
      </c>
      <c r="T420" s="51">
        <f t="shared" si="25"/>
        <v>2.2335839587113977</v>
      </c>
    </row>
    <row r="421" spans="1:20" x14ac:dyDescent="0.2">
      <c r="A421" s="97" t="s">
        <v>83</v>
      </c>
      <c r="B421" s="46">
        <v>40504</v>
      </c>
      <c r="D421" s="47">
        <v>6</v>
      </c>
      <c r="E421" s="47">
        <v>1.4</v>
      </c>
      <c r="F421" s="47">
        <v>4.4000000000000004</v>
      </c>
      <c r="G421" s="47">
        <v>0.5</v>
      </c>
      <c r="H421" s="48">
        <v>27</v>
      </c>
      <c r="I421" s="47">
        <v>4.4000000000000004</v>
      </c>
      <c r="J421" s="47">
        <v>0.3</v>
      </c>
      <c r="K421" s="47">
        <v>0</v>
      </c>
      <c r="N421">
        <v>13</v>
      </c>
      <c r="O421">
        <v>0</v>
      </c>
      <c r="P421">
        <v>-100</v>
      </c>
      <c r="R421" s="50"/>
      <c r="S421" s="51">
        <f t="shared" si="24"/>
        <v>1.9975581988540059</v>
      </c>
      <c r="T421" s="51">
        <f t="shared" si="25"/>
        <v>3.9204287064288192</v>
      </c>
    </row>
    <row r="422" spans="1:20" x14ac:dyDescent="0.2">
      <c r="A422" s="97" t="s">
        <v>84</v>
      </c>
      <c r="B422" s="46">
        <v>40505</v>
      </c>
      <c r="D422" s="47">
        <v>6.5</v>
      </c>
      <c r="E422" s="47">
        <v>2.1</v>
      </c>
      <c r="F422" s="47">
        <v>4.3</v>
      </c>
      <c r="G422" s="47">
        <v>1.1000000000000001</v>
      </c>
      <c r="H422" s="48">
        <v>278</v>
      </c>
      <c r="I422" s="47">
        <v>2.5</v>
      </c>
      <c r="J422" s="47">
        <v>1.7</v>
      </c>
      <c r="K422" s="47">
        <v>0.1</v>
      </c>
      <c r="N422">
        <v>13</v>
      </c>
      <c r="O422">
        <v>0</v>
      </c>
      <c r="P422">
        <v>-100</v>
      </c>
      <c r="R422" s="50"/>
      <c r="S422" s="51">
        <f t="shared" si="24"/>
        <v>-2.4756701718539258</v>
      </c>
      <c r="T422" s="51">
        <f t="shared" si="25"/>
        <v>0.34793275240016364</v>
      </c>
    </row>
    <row r="423" spans="1:20" x14ac:dyDescent="0.2">
      <c r="A423" s="97" t="s">
        <v>85</v>
      </c>
      <c r="B423" s="46">
        <v>40506</v>
      </c>
      <c r="D423" s="47">
        <v>6.5</v>
      </c>
      <c r="E423" s="47">
        <v>1.6</v>
      </c>
      <c r="F423" s="47">
        <v>3.8</v>
      </c>
      <c r="G423" s="47">
        <v>0.9</v>
      </c>
      <c r="H423" s="48">
        <v>249</v>
      </c>
      <c r="I423" s="47">
        <v>2.9</v>
      </c>
      <c r="J423" s="47">
        <v>3.9</v>
      </c>
      <c r="K423" s="47">
        <v>0.2</v>
      </c>
      <c r="N423">
        <v>13</v>
      </c>
      <c r="O423">
        <v>0</v>
      </c>
      <c r="P423">
        <v>-100</v>
      </c>
      <c r="R423" s="50"/>
      <c r="S423" s="51">
        <f t="shared" si="24"/>
        <v>-2.7073832368418849</v>
      </c>
      <c r="T423" s="51">
        <f t="shared" si="25"/>
        <v>-1.039267053681372</v>
      </c>
    </row>
    <row r="424" spans="1:20" x14ac:dyDescent="0.2">
      <c r="A424" s="97" t="s">
        <v>86</v>
      </c>
      <c r="B424" s="46">
        <v>40507</v>
      </c>
      <c r="D424" s="47">
        <v>4.8</v>
      </c>
      <c r="E424" s="47">
        <v>-1</v>
      </c>
      <c r="F424" s="47">
        <v>1.9</v>
      </c>
      <c r="G424" s="47">
        <v>-2.2999999999999998</v>
      </c>
      <c r="H424" s="48">
        <v>228</v>
      </c>
      <c r="I424" s="47">
        <v>2.1</v>
      </c>
      <c r="J424" s="47">
        <v>0.8</v>
      </c>
      <c r="K424" s="47">
        <v>0.9</v>
      </c>
      <c r="N424">
        <v>13</v>
      </c>
      <c r="O424">
        <v>0</v>
      </c>
      <c r="P424">
        <v>-100</v>
      </c>
      <c r="R424" s="50"/>
      <c r="S424" s="51">
        <f t="shared" si="24"/>
        <v>-1.5606041335025276</v>
      </c>
      <c r="T424" s="51">
        <f t="shared" si="25"/>
        <v>-1.4051742733536028</v>
      </c>
    </row>
    <row r="425" spans="1:20" x14ac:dyDescent="0.2">
      <c r="A425" s="97" t="s">
        <v>80</v>
      </c>
      <c r="B425" s="46">
        <v>40508</v>
      </c>
      <c r="D425" s="47">
        <v>2.5</v>
      </c>
      <c r="E425" s="47">
        <v>-1.2</v>
      </c>
      <c r="F425" s="47">
        <v>0.3</v>
      </c>
      <c r="G425" s="47">
        <v>-2.6</v>
      </c>
      <c r="H425" s="48">
        <v>176</v>
      </c>
      <c r="I425" s="47">
        <v>1.5</v>
      </c>
      <c r="J425" s="47">
        <v>0.4</v>
      </c>
      <c r="K425" s="47">
        <v>0</v>
      </c>
      <c r="N425">
        <v>13</v>
      </c>
      <c r="O425">
        <v>0</v>
      </c>
      <c r="P425">
        <v>-100</v>
      </c>
      <c r="R425" s="50"/>
      <c r="S425" s="51">
        <f t="shared" si="24"/>
        <v>0.10463471061618829</v>
      </c>
      <c r="T425" s="51">
        <f t="shared" si="25"/>
        <v>-1.4963460753897362</v>
      </c>
    </row>
    <row r="426" spans="1:20" x14ac:dyDescent="0.2">
      <c r="A426" s="97" t="s">
        <v>81</v>
      </c>
      <c r="B426" s="46">
        <v>40509</v>
      </c>
      <c r="D426" s="47">
        <v>2.9</v>
      </c>
      <c r="E426" s="47">
        <v>-3.1</v>
      </c>
      <c r="F426" s="47">
        <v>0</v>
      </c>
      <c r="G426" s="47">
        <v>-5</v>
      </c>
      <c r="H426" s="48">
        <v>154</v>
      </c>
      <c r="I426" s="47">
        <v>2.4</v>
      </c>
      <c r="J426" s="47">
        <v>4</v>
      </c>
      <c r="K426" s="47">
        <v>0</v>
      </c>
      <c r="N426">
        <v>13</v>
      </c>
      <c r="O426">
        <v>0</v>
      </c>
      <c r="P426">
        <v>-100</v>
      </c>
      <c r="R426" s="50"/>
      <c r="S426" s="51">
        <f t="shared" si="24"/>
        <v>1.0520907522937855</v>
      </c>
      <c r="T426" s="51">
        <f t="shared" si="25"/>
        <v>-2.157105711118001</v>
      </c>
    </row>
    <row r="427" spans="1:20" x14ac:dyDescent="0.2">
      <c r="A427" s="97" t="s">
        <v>82</v>
      </c>
      <c r="B427" s="46">
        <v>40510</v>
      </c>
      <c r="D427" s="47">
        <v>1</v>
      </c>
      <c r="E427" s="47">
        <v>-5.7</v>
      </c>
      <c r="F427" s="47">
        <v>-2.2000000000000002</v>
      </c>
      <c r="G427" s="47">
        <v>-7.5</v>
      </c>
      <c r="H427" s="48">
        <v>60</v>
      </c>
      <c r="I427" s="47">
        <v>2.9</v>
      </c>
      <c r="J427" s="47">
        <v>5.6</v>
      </c>
      <c r="K427" s="47">
        <v>0</v>
      </c>
      <c r="N427">
        <v>13</v>
      </c>
      <c r="O427">
        <v>0</v>
      </c>
      <c r="P427">
        <v>-100</v>
      </c>
      <c r="R427" s="50"/>
      <c r="S427" s="51">
        <f t="shared" si="24"/>
        <v>2.5114736709748717</v>
      </c>
      <c r="T427" s="51">
        <f t="shared" si="25"/>
        <v>1.4500000000000002</v>
      </c>
    </row>
    <row r="428" spans="1:20" x14ac:dyDescent="0.2">
      <c r="A428" s="97" t="s">
        <v>83</v>
      </c>
      <c r="B428" s="46">
        <v>40511</v>
      </c>
      <c r="D428" s="47">
        <v>-1</v>
      </c>
      <c r="E428" s="47">
        <v>-2.7</v>
      </c>
      <c r="F428" s="47">
        <v>-2</v>
      </c>
      <c r="G428" s="47">
        <v>-2.8</v>
      </c>
      <c r="H428" s="48">
        <v>47</v>
      </c>
      <c r="I428" s="47">
        <v>3.5</v>
      </c>
      <c r="J428" s="47">
        <v>0</v>
      </c>
      <c r="K428" s="47">
        <v>3.3</v>
      </c>
      <c r="N428">
        <v>13</v>
      </c>
      <c r="O428">
        <v>0</v>
      </c>
      <c r="P428">
        <v>-100</v>
      </c>
      <c r="R428" s="50"/>
      <c r="S428" s="51">
        <f t="shared" si="24"/>
        <v>2.5597379556670967</v>
      </c>
      <c r="T428" s="51">
        <f t="shared" si="25"/>
        <v>2.3869942602187448</v>
      </c>
    </row>
    <row r="429" spans="1:20" x14ac:dyDescent="0.2">
      <c r="A429" s="97" t="s">
        <v>84</v>
      </c>
      <c r="B429" s="46">
        <v>40512</v>
      </c>
      <c r="D429" s="47">
        <v>-0.3</v>
      </c>
      <c r="E429" s="47">
        <v>-3.3</v>
      </c>
      <c r="F429" s="47">
        <v>-1.6</v>
      </c>
      <c r="G429" s="47">
        <v>-3.5</v>
      </c>
      <c r="H429" s="48">
        <v>64</v>
      </c>
      <c r="I429" s="47">
        <v>5.5</v>
      </c>
      <c r="J429" s="47">
        <v>1</v>
      </c>
      <c r="K429" s="47">
        <v>0.5</v>
      </c>
      <c r="N429">
        <v>13</v>
      </c>
      <c r="O429">
        <v>0</v>
      </c>
      <c r="P429">
        <v>-100</v>
      </c>
      <c r="R429" s="50"/>
      <c r="S429" s="51">
        <f t="shared" si="24"/>
        <v>4.9433672546454188</v>
      </c>
      <c r="T429" s="51">
        <f t="shared" si="25"/>
        <v>2.4110413073399259</v>
      </c>
    </row>
    <row r="430" spans="1:20" x14ac:dyDescent="0.2">
      <c r="A430" s="97" t="s">
        <v>85</v>
      </c>
      <c r="B430" s="46">
        <v>40513</v>
      </c>
      <c r="D430" s="47">
        <v>-3.3</v>
      </c>
      <c r="E430" s="47">
        <v>-7</v>
      </c>
      <c r="F430" s="47">
        <v>-5.7</v>
      </c>
      <c r="G430" s="47">
        <v>-7.1</v>
      </c>
      <c r="H430" s="48">
        <v>64</v>
      </c>
      <c r="I430" s="47">
        <v>7.5</v>
      </c>
      <c r="J430" s="47">
        <v>0.2</v>
      </c>
      <c r="K430" s="47">
        <v>0.2</v>
      </c>
      <c r="N430">
        <v>13</v>
      </c>
      <c r="O430">
        <v>0</v>
      </c>
      <c r="P430">
        <v>-100</v>
      </c>
      <c r="R430" s="50"/>
      <c r="S430" s="51">
        <f t="shared" si="24"/>
        <v>6.7409553472437524</v>
      </c>
      <c r="T430" s="51">
        <f t="shared" si="25"/>
        <v>3.2877836009180808</v>
      </c>
    </row>
    <row r="431" spans="1:20" x14ac:dyDescent="0.2">
      <c r="A431" s="97" t="s">
        <v>86</v>
      </c>
      <c r="B431" s="46">
        <v>40514</v>
      </c>
      <c r="D431" s="47">
        <v>-6</v>
      </c>
      <c r="E431" s="47">
        <v>-7</v>
      </c>
      <c r="F431" s="47">
        <v>-6.5</v>
      </c>
      <c r="G431" s="47">
        <v>-7.1</v>
      </c>
      <c r="H431" s="48">
        <v>71</v>
      </c>
      <c r="I431" s="47">
        <v>3.2</v>
      </c>
      <c r="J431" s="47">
        <v>0</v>
      </c>
      <c r="K431" s="47">
        <v>4</v>
      </c>
      <c r="N431">
        <v>13</v>
      </c>
      <c r="O431">
        <v>0</v>
      </c>
      <c r="P431">
        <v>-100</v>
      </c>
      <c r="R431" s="50"/>
      <c r="S431" s="51">
        <f t="shared" si="24"/>
        <v>3.0256594419178136</v>
      </c>
      <c r="T431" s="51">
        <f t="shared" si="25"/>
        <v>1.0418180942629016</v>
      </c>
    </row>
    <row r="432" spans="1:20" x14ac:dyDescent="0.2">
      <c r="A432" s="97" t="s">
        <v>80</v>
      </c>
      <c r="B432" s="46">
        <v>40515</v>
      </c>
      <c r="D432" s="47">
        <v>-4.3</v>
      </c>
      <c r="E432" s="47">
        <v>-12</v>
      </c>
      <c r="F432" s="47">
        <v>-7.5</v>
      </c>
      <c r="G432" s="47">
        <v>-13.6</v>
      </c>
      <c r="H432" s="48">
        <v>201</v>
      </c>
      <c r="I432" s="47">
        <v>1.9</v>
      </c>
      <c r="J432" s="47">
        <v>3.4</v>
      </c>
      <c r="K432" s="47">
        <v>0</v>
      </c>
      <c r="N432">
        <v>13</v>
      </c>
      <c r="O432">
        <v>0</v>
      </c>
      <c r="P432">
        <v>-100</v>
      </c>
      <c r="R432" s="50"/>
      <c r="S432" s="51">
        <f t="shared" si="24"/>
        <v>-0.6808991041360708</v>
      </c>
      <c r="T432" s="51">
        <f t="shared" si="25"/>
        <v>-1.7738028103446832</v>
      </c>
    </row>
    <row r="433" spans="1:20" x14ac:dyDescent="0.2">
      <c r="A433" s="97" t="s">
        <v>81</v>
      </c>
      <c r="B433" s="46">
        <v>40516</v>
      </c>
      <c r="D433" s="47">
        <v>1.1000000000000001</v>
      </c>
      <c r="E433" s="47">
        <v>-7.9</v>
      </c>
      <c r="F433" s="47">
        <v>-2.4</v>
      </c>
      <c r="G433" s="47">
        <v>-9.1999999999999993</v>
      </c>
      <c r="H433" s="48">
        <v>187</v>
      </c>
      <c r="I433" s="47">
        <v>6.3</v>
      </c>
      <c r="J433" s="47">
        <v>0.8</v>
      </c>
      <c r="K433" s="47">
        <v>3.5</v>
      </c>
      <c r="N433">
        <v>13</v>
      </c>
      <c r="O433">
        <v>0</v>
      </c>
      <c r="P433">
        <v>-100</v>
      </c>
      <c r="R433" s="50"/>
      <c r="S433" s="51">
        <f t="shared" si="24"/>
        <v>-0.76777686345243079</v>
      </c>
      <c r="T433" s="51">
        <f t="shared" si="25"/>
        <v>-6.2530407553403284</v>
      </c>
    </row>
    <row r="434" spans="1:20" x14ac:dyDescent="0.2">
      <c r="A434" s="97" t="s">
        <v>82</v>
      </c>
      <c r="B434" s="46">
        <v>40517</v>
      </c>
      <c r="D434" s="47">
        <v>2.9</v>
      </c>
      <c r="E434" s="47">
        <v>-2</v>
      </c>
      <c r="F434" s="47">
        <v>1.4</v>
      </c>
      <c r="G434" s="47">
        <v>-4</v>
      </c>
      <c r="H434" s="48">
        <v>213</v>
      </c>
      <c r="I434" s="47">
        <v>5.0999999999999996</v>
      </c>
      <c r="J434" s="47">
        <v>0</v>
      </c>
      <c r="K434" s="47">
        <v>8.5</v>
      </c>
      <c r="N434">
        <v>13</v>
      </c>
      <c r="O434">
        <v>0</v>
      </c>
      <c r="P434">
        <v>-100</v>
      </c>
      <c r="R434" s="50"/>
      <c r="S434" s="51">
        <f t="shared" si="24"/>
        <v>-2.777659078576638</v>
      </c>
      <c r="T434" s="51">
        <f t="shared" si="25"/>
        <v>-4.2772198965216628</v>
      </c>
    </row>
    <row r="435" spans="1:20" x14ac:dyDescent="0.2">
      <c r="A435" s="97" t="s">
        <v>83</v>
      </c>
      <c r="B435" s="46">
        <v>40518</v>
      </c>
      <c r="D435" s="47">
        <v>2</v>
      </c>
      <c r="E435" s="47">
        <v>-5</v>
      </c>
      <c r="F435" s="47">
        <v>-1</v>
      </c>
      <c r="G435" s="47">
        <v>-6.1</v>
      </c>
      <c r="H435" s="48">
        <v>73</v>
      </c>
      <c r="I435" s="47">
        <v>1.8</v>
      </c>
      <c r="J435" s="47">
        <v>0.8</v>
      </c>
      <c r="K435" s="47">
        <v>0</v>
      </c>
      <c r="N435">
        <v>13</v>
      </c>
      <c r="O435">
        <v>0</v>
      </c>
      <c r="P435">
        <v>-100</v>
      </c>
      <c r="R435" s="50"/>
      <c r="S435" s="51">
        <f t="shared" si="24"/>
        <v>1.7213485607334638</v>
      </c>
      <c r="T435" s="51">
        <f t="shared" si="25"/>
        <v>0.52626906850092625</v>
      </c>
    </row>
    <row r="436" spans="1:20" x14ac:dyDescent="0.2">
      <c r="A436" s="97" t="s">
        <v>84</v>
      </c>
      <c r="B436" s="46">
        <v>40519</v>
      </c>
      <c r="D436" s="47">
        <v>-0.6</v>
      </c>
      <c r="E436" s="47">
        <v>-4.7</v>
      </c>
      <c r="F436" s="47">
        <v>-1.6</v>
      </c>
      <c r="G436" s="47">
        <v>-5.7</v>
      </c>
      <c r="H436" s="48">
        <v>51</v>
      </c>
      <c r="I436" s="47">
        <v>3.7</v>
      </c>
      <c r="J436" s="47">
        <v>0</v>
      </c>
      <c r="K436" s="47">
        <v>0</v>
      </c>
      <c r="N436">
        <v>13</v>
      </c>
      <c r="O436">
        <v>0</v>
      </c>
      <c r="P436">
        <v>-100</v>
      </c>
      <c r="R436" s="50"/>
      <c r="S436" s="51">
        <f t="shared" si="24"/>
        <v>2.8754400573907919</v>
      </c>
      <c r="T436" s="51">
        <f t="shared" si="25"/>
        <v>2.328485446884399</v>
      </c>
    </row>
    <row r="437" spans="1:20" x14ac:dyDescent="0.2">
      <c r="A437" s="97" t="s">
        <v>85</v>
      </c>
      <c r="B437" s="46">
        <v>40520</v>
      </c>
      <c r="D437" s="47">
        <v>-0.5</v>
      </c>
      <c r="E437" s="47">
        <v>-4.2</v>
      </c>
      <c r="F437" s="47">
        <v>-1.3</v>
      </c>
      <c r="G437" s="47">
        <v>-5.0999999999999996</v>
      </c>
      <c r="H437" s="48">
        <v>6</v>
      </c>
      <c r="I437" s="47">
        <v>3.8</v>
      </c>
      <c r="J437" s="47">
        <v>0</v>
      </c>
      <c r="K437" s="47">
        <v>0</v>
      </c>
      <c r="N437">
        <v>13</v>
      </c>
      <c r="O437">
        <v>0</v>
      </c>
      <c r="P437">
        <v>-100</v>
      </c>
      <c r="R437" s="50"/>
      <c r="S437" s="51">
        <f t="shared" si="24"/>
        <v>0.39720816041708312</v>
      </c>
      <c r="T437" s="51">
        <f t="shared" si="25"/>
        <v>3.7791832023994383</v>
      </c>
    </row>
    <row r="438" spans="1:20" x14ac:dyDescent="0.2">
      <c r="A438" s="97" t="s">
        <v>86</v>
      </c>
      <c r="B438" s="46">
        <v>40521</v>
      </c>
      <c r="D438" s="47">
        <v>4.7</v>
      </c>
      <c r="E438" s="47">
        <v>-2.4</v>
      </c>
      <c r="F438" s="47">
        <v>1.8</v>
      </c>
      <c r="G438" s="47">
        <v>-3.1</v>
      </c>
      <c r="H438" s="48">
        <v>265</v>
      </c>
      <c r="I438" s="47">
        <v>4.2</v>
      </c>
      <c r="J438" s="47">
        <v>3.4</v>
      </c>
      <c r="K438" s="47">
        <v>1.3</v>
      </c>
      <c r="N438">
        <v>13</v>
      </c>
      <c r="O438">
        <v>0</v>
      </c>
      <c r="P438">
        <v>-100</v>
      </c>
      <c r="R438" s="50"/>
      <c r="S438" s="51">
        <f t="shared" si="24"/>
        <v>-4.1840177319853318</v>
      </c>
      <c r="T438" s="51">
        <f t="shared" si="25"/>
        <v>-0.36605411954016465</v>
      </c>
    </row>
    <row r="439" spans="1:20" x14ac:dyDescent="0.2">
      <c r="A439" s="97" t="s">
        <v>80</v>
      </c>
      <c r="B439" s="46">
        <v>40522</v>
      </c>
      <c r="D439" s="47">
        <v>6</v>
      </c>
      <c r="E439" s="47">
        <v>-1.6</v>
      </c>
      <c r="F439" s="47">
        <v>3.7</v>
      </c>
      <c r="G439" s="47">
        <v>-2.6</v>
      </c>
      <c r="H439" s="48">
        <v>247</v>
      </c>
      <c r="I439" s="47">
        <v>3.5</v>
      </c>
      <c r="J439" s="47">
        <v>0</v>
      </c>
      <c r="K439" s="47">
        <v>1.8</v>
      </c>
      <c r="N439">
        <v>13</v>
      </c>
      <c r="O439">
        <v>0</v>
      </c>
      <c r="P439">
        <v>-100</v>
      </c>
      <c r="R439" s="50"/>
      <c r="S439" s="51">
        <f t="shared" si="24"/>
        <v>-3.2217669870835408</v>
      </c>
      <c r="T439" s="51">
        <f t="shared" si="25"/>
        <v>-1.3675589497124583</v>
      </c>
    </row>
    <row r="440" spans="1:20" x14ac:dyDescent="0.2">
      <c r="A440" s="97" t="s">
        <v>81</v>
      </c>
      <c r="B440" s="46">
        <v>40523</v>
      </c>
      <c r="D440" s="47">
        <v>7.6</v>
      </c>
      <c r="E440" s="47">
        <v>5.9</v>
      </c>
      <c r="F440" s="47">
        <v>6.6</v>
      </c>
      <c r="G440" s="47">
        <v>5.6</v>
      </c>
      <c r="H440" s="48">
        <v>268</v>
      </c>
      <c r="I440" s="47">
        <v>4.5999999999999996</v>
      </c>
      <c r="J440" s="47">
        <v>0</v>
      </c>
      <c r="K440" s="47">
        <v>1.1000000000000001</v>
      </c>
      <c r="N440">
        <v>13</v>
      </c>
      <c r="O440">
        <v>0</v>
      </c>
      <c r="P440">
        <v>-100</v>
      </c>
      <c r="R440" s="50"/>
      <c r="S440" s="51">
        <f t="shared" si="24"/>
        <v>-4.5971978042878394</v>
      </c>
      <c r="T440" s="51">
        <f t="shared" si="25"/>
        <v>-0.16053768483150757</v>
      </c>
    </row>
    <row r="441" spans="1:20" x14ac:dyDescent="0.2">
      <c r="A441" s="97" t="s">
        <v>82</v>
      </c>
      <c r="B441" s="46">
        <v>40524</v>
      </c>
      <c r="D441" s="47">
        <v>7.1</v>
      </c>
      <c r="E441" s="47">
        <v>-4.3</v>
      </c>
      <c r="F441" s="47">
        <v>3</v>
      </c>
      <c r="G441" s="47">
        <v>-5.3</v>
      </c>
      <c r="H441" s="48">
        <v>344</v>
      </c>
      <c r="I441" s="47">
        <v>4.7</v>
      </c>
      <c r="J441" s="47">
        <v>0.7</v>
      </c>
      <c r="K441" s="47">
        <v>0</v>
      </c>
      <c r="N441">
        <v>13</v>
      </c>
      <c r="O441">
        <v>0</v>
      </c>
      <c r="P441">
        <v>-100</v>
      </c>
      <c r="R441" s="50"/>
      <c r="S441" s="51">
        <f t="shared" si="24"/>
        <v>-1.2954955723398991</v>
      </c>
      <c r="T441" s="51">
        <f t="shared" si="25"/>
        <v>4.5179299709100977</v>
      </c>
    </row>
    <row r="442" spans="1:20" x14ac:dyDescent="0.2">
      <c r="A442" s="97" t="s">
        <v>83</v>
      </c>
      <c r="B442" s="46">
        <v>40525</v>
      </c>
      <c r="D442" s="47">
        <v>1.6</v>
      </c>
      <c r="E442" s="47">
        <v>-6.6</v>
      </c>
      <c r="F442" s="47">
        <v>-2.6</v>
      </c>
      <c r="G442" s="47">
        <v>-9</v>
      </c>
      <c r="H442" s="48">
        <v>294</v>
      </c>
      <c r="I442" s="47">
        <v>2.4</v>
      </c>
      <c r="J442" s="47">
        <v>0</v>
      </c>
      <c r="K442" s="47">
        <v>0.2</v>
      </c>
      <c r="N442">
        <v>13</v>
      </c>
      <c r="O442">
        <v>0</v>
      </c>
      <c r="P442">
        <v>-100</v>
      </c>
      <c r="R442" s="50"/>
      <c r="S442" s="51">
        <f t="shared" si="24"/>
        <v>-2.1925090983422417</v>
      </c>
      <c r="T442" s="51">
        <f t="shared" si="25"/>
        <v>0.97616794338192125</v>
      </c>
    </row>
    <row r="443" spans="1:20" x14ac:dyDescent="0.2">
      <c r="A443" s="97" t="s">
        <v>84</v>
      </c>
      <c r="B443" s="46">
        <v>40526</v>
      </c>
      <c r="D443" s="47">
        <v>0.7</v>
      </c>
      <c r="E443" s="47">
        <v>-5.5</v>
      </c>
      <c r="F443" s="47">
        <v>-2</v>
      </c>
      <c r="G443" s="47">
        <v>-6</v>
      </c>
      <c r="H443" s="48">
        <v>4</v>
      </c>
      <c r="I443" s="47">
        <v>3.5</v>
      </c>
      <c r="J443" s="47">
        <v>0.7</v>
      </c>
      <c r="K443" s="47">
        <v>0</v>
      </c>
      <c r="N443">
        <v>13</v>
      </c>
      <c r="O443">
        <v>0</v>
      </c>
      <c r="P443">
        <v>-100</v>
      </c>
      <c r="R443" s="50"/>
      <c r="S443" s="51">
        <f t="shared" si="24"/>
        <v>0.24414765810443856</v>
      </c>
      <c r="T443" s="51">
        <f t="shared" si="25"/>
        <v>3.4914741759093846</v>
      </c>
    </row>
    <row r="444" spans="1:20" x14ac:dyDescent="0.2">
      <c r="A444" s="97" t="s">
        <v>85</v>
      </c>
      <c r="B444" s="46">
        <v>40527</v>
      </c>
      <c r="D444" s="47">
        <v>3.3</v>
      </c>
      <c r="E444" s="47">
        <v>-4.3</v>
      </c>
      <c r="F444" s="47">
        <v>-0.7</v>
      </c>
      <c r="G444" s="47">
        <v>-5.3</v>
      </c>
      <c r="H444" s="48">
        <v>316</v>
      </c>
      <c r="I444" s="47">
        <v>2.8</v>
      </c>
      <c r="J444" s="47">
        <v>1.9</v>
      </c>
      <c r="K444" s="47">
        <v>1.5</v>
      </c>
      <c r="N444">
        <v>13</v>
      </c>
      <c r="O444">
        <v>0</v>
      </c>
      <c r="P444">
        <v>-100</v>
      </c>
      <c r="R444" s="50"/>
      <c r="S444" s="51">
        <f t="shared" si="24"/>
        <v>-1.945043437285193</v>
      </c>
      <c r="T444" s="51">
        <f t="shared" si="25"/>
        <v>2.0141514409482224</v>
      </c>
    </row>
    <row r="445" spans="1:20" x14ac:dyDescent="0.2">
      <c r="A445" s="97" t="s">
        <v>86</v>
      </c>
      <c r="B445" s="46">
        <v>40528</v>
      </c>
      <c r="D445" s="47">
        <v>3.6</v>
      </c>
      <c r="E445" s="47">
        <v>-5.9</v>
      </c>
      <c r="F445" s="47">
        <v>0.4</v>
      </c>
      <c r="G445" s="47">
        <v>-8.5</v>
      </c>
      <c r="H445" s="48">
        <v>226</v>
      </c>
      <c r="I445" s="47">
        <v>4.8</v>
      </c>
      <c r="J445" s="47">
        <v>0</v>
      </c>
      <c r="K445" s="47">
        <v>9.3000000000000007</v>
      </c>
      <c r="N445">
        <v>13</v>
      </c>
      <c r="O445">
        <v>0</v>
      </c>
      <c r="P445">
        <v>-100</v>
      </c>
      <c r="R445" s="50"/>
      <c r="S445" s="51">
        <f t="shared" si="24"/>
        <v>-3.4528310416255241</v>
      </c>
      <c r="T445" s="51">
        <f t="shared" si="25"/>
        <v>-3.3343601782031884</v>
      </c>
    </row>
    <row r="446" spans="1:20" x14ac:dyDescent="0.2">
      <c r="A446" s="97" t="s">
        <v>80</v>
      </c>
      <c r="B446" s="46">
        <v>40529</v>
      </c>
      <c r="D446" s="47">
        <v>-0.7</v>
      </c>
      <c r="E446" s="47">
        <v>-5.6</v>
      </c>
      <c r="F446" s="47">
        <v>-2.5</v>
      </c>
      <c r="G446" s="47">
        <v>-7.5</v>
      </c>
      <c r="H446" s="48">
        <v>217</v>
      </c>
      <c r="I446" s="47">
        <v>3.7</v>
      </c>
      <c r="J446" s="47">
        <v>1.9</v>
      </c>
      <c r="K446" s="47">
        <v>0.7</v>
      </c>
      <c r="N446">
        <v>13</v>
      </c>
      <c r="O446">
        <v>0</v>
      </c>
      <c r="P446">
        <v>-100</v>
      </c>
      <c r="R446" s="50"/>
      <c r="S446" s="51">
        <f t="shared" si="24"/>
        <v>-2.226715585662578</v>
      </c>
      <c r="T446" s="51">
        <f t="shared" si="25"/>
        <v>-2.9549513871749844</v>
      </c>
    </row>
    <row r="447" spans="1:20" x14ac:dyDescent="0.2">
      <c r="A447" s="97" t="s">
        <v>81</v>
      </c>
      <c r="B447" s="46">
        <v>40530</v>
      </c>
      <c r="D447" s="47">
        <v>-1.9</v>
      </c>
      <c r="E447" s="47">
        <v>-6.6</v>
      </c>
      <c r="F447" s="47">
        <v>-3.8</v>
      </c>
      <c r="G447" s="47">
        <v>-7.6</v>
      </c>
      <c r="H447" s="48">
        <v>157</v>
      </c>
      <c r="I447" s="47">
        <v>3.5</v>
      </c>
      <c r="J447" s="47">
        <v>4.2</v>
      </c>
      <c r="K447" s="47">
        <v>1</v>
      </c>
      <c r="N447">
        <v>13</v>
      </c>
      <c r="O447">
        <v>0</v>
      </c>
      <c r="P447">
        <v>-100</v>
      </c>
      <c r="R447" s="50"/>
      <c r="S447" s="51">
        <f t="shared" si="24"/>
        <v>1.3675589497124596</v>
      </c>
      <c r="T447" s="51">
        <f t="shared" si="25"/>
        <v>-3.2217669870835404</v>
      </c>
    </row>
    <row r="448" spans="1:20" x14ac:dyDescent="0.2">
      <c r="A448" s="97" t="s">
        <v>82</v>
      </c>
      <c r="B448" s="46">
        <v>40531</v>
      </c>
      <c r="D448" s="47">
        <v>-0.4</v>
      </c>
      <c r="E448" s="47">
        <v>-5.7</v>
      </c>
      <c r="F448" s="47">
        <v>-2.2999999999999998</v>
      </c>
      <c r="G448" s="47">
        <v>-7.1</v>
      </c>
      <c r="H448" s="48">
        <v>28</v>
      </c>
      <c r="I448" s="47">
        <v>3</v>
      </c>
      <c r="J448" s="47">
        <v>0</v>
      </c>
      <c r="K448" s="47">
        <v>5.3</v>
      </c>
      <c r="N448">
        <v>13</v>
      </c>
      <c r="O448">
        <v>0</v>
      </c>
      <c r="P448">
        <v>-100</v>
      </c>
      <c r="R448" s="50"/>
      <c r="S448" s="51">
        <f t="shared" si="24"/>
        <v>1.4084146883576725</v>
      </c>
      <c r="T448" s="51">
        <f t="shared" si="25"/>
        <v>2.648842778576781</v>
      </c>
    </row>
    <row r="449" spans="1:20" x14ac:dyDescent="0.2">
      <c r="A449" s="97" t="s">
        <v>83</v>
      </c>
      <c r="B449" s="46">
        <v>40532</v>
      </c>
      <c r="D449" s="47">
        <v>-2.2999999999999998</v>
      </c>
      <c r="E449" s="47">
        <v>-11.3</v>
      </c>
      <c r="F449" s="47">
        <v>-6.7</v>
      </c>
      <c r="G449" s="47">
        <v>-14.2</v>
      </c>
      <c r="H449" s="48">
        <v>150</v>
      </c>
      <c r="I449" s="47">
        <v>1.8</v>
      </c>
      <c r="J449" s="47">
        <v>2.7</v>
      </c>
      <c r="K449" s="47">
        <v>0</v>
      </c>
      <c r="N449">
        <v>13</v>
      </c>
      <c r="O449">
        <v>0</v>
      </c>
      <c r="P449">
        <v>-100</v>
      </c>
      <c r="R449" s="50"/>
      <c r="S449" s="51">
        <f t="shared" si="24"/>
        <v>0.89999999999999991</v>
      </c>
      <c r="T449" s="51">
        <f t="shared" si="25"/>
        <v>-1.5588457268119897</v>
      </c>
    </row>
    <row r="450" spans="1:20" x14ac:dyDescent="0.2">
      <c r="A450" s="97" t="s">
        <v>84</v>
      </c>
      <c r="B450" s="46">
        <v>40533</v>
      </c>
      <c r="D450" s="47">
        <v>0.5</v>
      </c>
      <c r="E450" s="47">
        <v>-9.1999999999999993</v>
      </c>
      <c r="F450" s="47">
        <v>-2.5</v>
      </c>
      <c r="G450" s="47">
        <v>-10</v>
      </c>
      <c r="H450" s="48">
        <v>67</v>
      </c>
      <c r="I450" s="47">
        <v>2</v>
      </c>
      <c r="J450" s="47">
        <v>0</v>
      </c>
      <c r="K450" s="47">
        <v>0.5</v>
      </c>
      <c r="N450">
        <v>13</v>
      </c>
      <c r="O450">
        <v>0</v>
      </c>
      <c r="P450">
        <v>-100</v>
      </c>
      <c r="R450" s="50"/>
      <c r="S450" s="51">
        <f t="shared" si="24"/>
        <v>1.8410097069048805</v>
      </c>
      <c r="T450" s="51">
        <f t="shared" si="25"/>
        <v>0.78146225697854788</v>
      </c>
    </row>
    <row r="451" spans="1:20" x14ac:dyDescent="0.2">
      <c r="A451" s="97" t="s">
        <v>85</v>
      </c>
      <c r="B451" s="46">
        <v>40534</v>
      </c>
      <c r="D451" s="47">
        <v>0.6</v>
      </c>
      <c r="E451" s="47">
        <v>-2.4</v>
      </c>
      <c r="F451" s="47">
        <v>-1.1000000000000001</v>
      </c>
      <c r="G451" s="47">
        <v>-2.5</v>
      </c>
      <c r="H451" s="48">
        <v>32</v>
      </c>
      <c r="I451" s="47">
        <v>3.7</v>
      </c>
      <c r="J451" s="47">
        <v>0</v>
      </c>
      <c r="K451" s="47">
        <v>0.6</v>
      </c>
      <c r="N451">
        <v>13</v>
      </c>
      <c r="O451">
        <v>0</v>
      </c>
      <c r="P451">
        <v>-100</v>
      </c>
      <c r="R451" s="50"/>
      <c r="S451" s="51">
        <f t="shared" si="24"/>
        <v>1.9607012776628583</v>
      </c>
      <c r="T451" s="51">
        <f t="shared" si="25"/>
        <v>3.1377779557787764</v>
      </c>
    </row>
    <row r="452" spans="1:20" x14ac:dyDescent="0.2">
      <c r="A452" s="97" t="s">
        <v>86</v>
      </c>
      <c r="B452" s="46">
        <v>40535</v>
      </c>
      <c r="D452" s="47">
        <v>-0.3</v>
      </c>
      <c r="E452" s="47">
        <v>-2.6</v>
      </c>
      <c r="F452" s="47">
        <v>-1.4</v>
      </c>
      <c r="G452" s="47">
        <v>-3</v>
      </c>
      <c r="H452" s="48">
        <v>17</v>
      </c>
      <c r="I452" s="47">
        <v>6.1</v>
      </c>
      <c r="J452" s="47">
        <v>0</v>
      </c>
      <c r="K452" s="47">
        <v>5.6</v>
      </c>
      <c r="N452">
        <v>13</v>
      </c>
      <c r="O452">
        <v>0</v>
      </c>
      <c r="P452">
        <v>-100</v>
      </c>
      <c r="R452" s="50"/>
      <c r="S452" s="51">
        <f t="shared" si="24"/>
        <v>1.7834673988086942</v>
      </c>
      <c r="T452" s="51">
        <f t="shared" si="25"/>
        <v>5.8334590113745159</v>
      </c>
    </row>
    <row r="453" spans="1:20" x14ac:dyDescent="0.2">
      <c r="A453" s="97" t="s">
        <v>80</v>
      </c>
      <c r="B453" s="46">
        <v>40536</v>
      </c>
      <c r="D453" s="47">
        <v>-1.1000000000000001</v>
      </c>
      <c r="E453" s="47">
        <v>-4.0999999999999996</v>
      </c>
      <c r="F453" s="47">
        <v>-1.9</v>
      </c>
      <c r="G453" s="47">
        <v>-5.3</v>
      </c>
      <c r="H453" s="48">
        <v>12</v>
      </c>
      <c r="I453" s="47">
        <v>7.6</v>
      </c>
      <c r="J453" s="47">
        <v>0</v>
      </c>
      <c r="K453" s="47">
        <v>3.1</v>
      </c>
      <c r="N453">
        <v>13</v>
      </c>
      <c r="O453">
        <v>0</v>
      </c>
      <c r="P453">
        <v>-100</v>
      </c>
      <c r="R453" s="50"/>
      <c r="S453" s="51">
        <f t="shared" si="24"/>
        <v>1.5801288502149706</v>
      </c>
      <c r="T453" s="51">
        <f t="shared" si="25"/>
        <v>7.4339217655769225</v>
      </c>
    </row>
    <row r="454" spans="1:20" x14ac:dyDescent="0.2">
      <c r="A454" s="97" t="s">
        <v>81</v>
      </c>
      <c r="B454" s="46">
        <v>40537</v>
      </c>
      <c r="D454" s="47">
        <v>-0.3</v>
      </c>
      <c r="E454" s="47">
        <v>-10.3</v>
      </c>
      <c r="F454" s="47">
        <v>-4.7</v>
      </c>
      <c r="G454" s="47">
        <v>-12.4</v>
      </c>
      <c r="H454" s="48">
        <v>318</v>
      </c>
      <c r="I454" s="47">
        <v>2.4</v>
      </c>
      <c r="J454" s="47">
        <v>4.3</v>
      </c>
      <c r="K454" s="47">
        <v>1.1000000000000001</v>
      </c>
      <c r="N454">
        <v>13</v>
      </c>
      <c r="O454">
        <v>0</v>
      </c>
      <c r="P454">
        <v>-100</v>
      </c>
      <c r="R454" s="50"/>
      <c r="S454" s="51">
        <f t="shared" si="24"/>
        <v>-1.6059134552612595</v>
      </c>
      <c r="T454" s="51">
        <f t="shared" si="25"/>
        <v>1.7835475811457462</v>
      </c>
    </row>
    <row r="455" spans="1:20" x14ac:dyDescent="0.2">
      <c r="A455" s="97" t="s">
        <v>82</v>
      </c>
      <c r="B455" s="46">
        <v>40538</v>
      </c>
      <c r="D455" s="47">
        <v>3.1</v>
      </c>
      <c r="E455" s="47">
        <v>-2.6</v>
      </c>
      <c r="F455" s="47">
        <v>0.6</v>
      </c>
      <c r="G455" s="47">
        <v>-3.1</v>
      </c>
      <c r="H455" s="48">
        <v>243</v>
      </c>
      <c r="I455" s="47">
        <v>3.2</v>
      </c>
      <c r="J455" s="47">
        <v>4.7</v>
      </c>
      <c r="K455" s="47">
        <v>1.3</v>
      </c>
      <c r="N455">
        <v>13</v>
      </c>
      <c r="O455">
        <v>0</v>
      </c>
      <c r="P455">
        <v>-100</v>
      </c>
      <c r="R455" s="50"/>
      <c r="S455" s="51">
        <f t="shared" si="24"/>
        <v>-2.8512208774027772</v>
      </c>
      <c r="T455" s="51">
        <f t="shared" si="25"/>
        <v>-1.4527695991665501</v>
      </c>
    </row>
    <row r="456" spans="1:20" x14ac:dyDescent="0.2">
      <c r="A456" s="97" t="s">
        <v>83</v>
      </c>
      <c r="B456" s="46">
        <v>40539</v>
      </c>
      <c r="D456" s="47">
        <v>0.4</v>
      </c>
      <c r="E456" s="47">
        <v>-2</v>
      </c>
      <c r="F456" s="47">
        <v>-1</v>
      </c>
      <c r="G456" s="47">
        <v>-3.8</v>
      </c>
      <c r="H456" s="48">
        <v>195</v>
      </c>
      <c r="I456" s="47">
        <v>3.2</v>
      </c>
      <c r="J456" s="47">
        <v>0</v>
      </c>
      <c r="K456" s="47">
        <v>0</v>
      </c>
      <c r="N456">
        <v>13</v>
      </c>
      <c r="O456">
        <v>0</v>
      </c>
      <c r="P456">
        <v>-100</v>
      </c>
      <c r="R456" s="50"/>
      <c r="S456" s="51">
        <f t="shared" si="24"/>
        <v>-0.82822094432806515</v>
      </c>
      <c r="T456" s="51">
        <f t="shared" si="25"/>
        <v>-3.0909626441250193</v>
      </c>
    </row>
    <row r="457" spans="1:20" x14ac:dyDescent="0.2">
      <c r="A457" s="97" t="s">
        <v>84</v>
      </c>
      <c r="B457" s="46">
        <v>40540</v>
      </c>
      <c r="D457" s="47">
        <v>1.4</v>
      </c>
      <c r="E457" s="47">
        <v>-0.6</v>
      </c>
      <c r="F457" s="47">
        <v>0.5</v>
      </c>
      <c r="G457" s="47">
        <v>-1.8</v>
      </c>
      <c r="H457" s="48">
        <v>139</v>
      </c>
      <c r="I457" s="47">
        <v>2.2999999999999998</v>
      </c>
      <c r="J457" s="47">
        <v>0.2</v>
      </c>
      <c r="K457" s="47">
        <v>0.2</v>
      </c>
      <c r="N457">
        <v>13</v>
      </c>
      <c r="O457">
        <v>0</v>
      </c>
      <c r="P457">
        <v>-100</v>
      </c>
      <c r="R457" s="50"/>
      <c r="S457" s="51">
        <f t="shared" si="24"/>
        <v>1.5089357666781666</v>
      </c>
      <c r="T457" s="51">
        <f t="shared" si="25"/>
        <v>-1.7358320345123754</v>
      </c>
    </row>
    <row r="458" spans="1:20" x14ac:dyDescent="0.2">
      <c r="A458" s="97" t="s">
        <v>85</v>
      </c>
      <c r="B458" s="46">
        <v>40541</v>
      </c>
      <c r="D458" s="47">
        <v>2.5</v>
      </c>
      <c r="E458" s="47">
        <v>-0.6</v>
      </c>
      <c r="F458" s="47">
        <v>1.1000000000000001</v>
      </c>
      <c r="G458" s="47">
        <v>-1.4</v>
      </c>
      <c r="H458" s="48">
        <v>119</v>
      </c>
      <c r="I458" s="47">
        <v>1.7</v>
      </c>
      <c r="J458" s="47">
        <v>0.9</v>
      </c>
      <c r="K458" s="47">
        <v>0</v>
      </c>
      <c r="N458">
        <v>13</v>
      </c>
      <c r="O458">
        <v>0</v>
      </c>
      <c r="P458">
        <v>-100</v>
      </c>
      <c r="R458" s="50"/>
      <c r="S458" s="51">
        <f t="shared" si="24"/>
        <v>1.4868535021369729</v>
      </c>
      <c r="T458" s="51">
        <f t="shared" si="25"/>
        <v>-0.82417635441877291</v>
      </c>
    </row>
    <row r="459" spans="1:20" x14ac:dyDescent="0.2">
      <c r="A459" s="97" t="s">
        <v>86</v>
      </c>
      <c r="B459" s="46">
        <v>40542</v>
      </c>
      <c r="D459" s="47">
        <v>2.2999999999999998</v>
      </c>
      <c r="E459" s="47">
        <v>-7.5</v>
      </c>
      <c r="F459" s="47">
        <v>-2.2999999999999998</v>
      </c>
      <c r="G459" s="47">
        <v>-9.1</v>
      </c>
      <c r="H459" s="48">
        <v>26</v>
      </c>
      <c r="I459" s="47">
        <v>1.3</v>
      </c>
      <c r="J459" s="47">
        <v>6.6</v>
      </c>
      <c r="K459" s="47">
        <v>0</v>
      </c>
      <c r="N459">
        <v>13</v>
      </c>
      <c r="O459">
        <v>0</v>
      </c>
      <c r="P459">
        <v>-100</v>
      </c>
      <c r="R459" s="50"/>
      <c r="S459" s="51">
        <f t="shared" si="24"/>
        <v>0.56988249082580067</v>
      </c>
      <c r="T459" s="51">
        <f t="shared" si="25"/>
        <v>1.1684322601889172</v>
      </c>
    </row>
    <row r="460" spans="1:20" x14ac:dyDescent="0.2">
      <c r="A460" s="97" t="s">
        <v>80</v>
      </c>
      <c r="B460" s="46">
        <v>40543</v>
      </c>
      <c r="D460" s="47">
        <v>1.7</v>
      </c>
      <c r="E460" s="47">
        <v>-2.2999999999999998</v>
      </c>
      <c r="F460" s="47">
        <v>0.3</v>
      </c>
      <c r="G460" s="47">
        <v>-2.4</v>
      </c>
      <c r="H460" s="48">
        <v>224</v>
      </c>
      <c r="I460" s="47">
        <v>2.1</v>
      </c>
      <c r="J460" s="47">
        <v>0</v>
      </c>
      <c r="K460" s="47">
        <v>0.2</v>
      </c>
      <c r="N460">
        <v>13</v>
      </c>
      <c r="O460">
        <v>0</v>
      </c>
      <c r="P460">
        <v>-100</v>
      </c>
      <c r="R460" s="50"/>
      <c r="S460" s="51">
        <f t="shared" si="24"/>
        <v>-1.4587825779638945</v>
      </c>
      <c r="T460" s="51">
        <f t="shared" si="25"/>
        <v>-1.5106135807111674</v>
      </c>
    </row>
    <row r="462" spans="1:20" x14ac:dyDescent="0.2">
      <c r="B462" s="23" t="s">
        <v>87</v>
      </c>
      <c r="D462" s="56"/>
      <c r="E462" s="56"/>
      <c r="F462" s="56"/>
      <c r="G462" s="56"/>
      <c r="J462" s="56">
        <f>SUM(J96:J460)</f>
        <v>1724.1000000000001</v>
      </c>
      <c r="K462" s="56">
        <f>SUM(K96:K460)</f>
        <v>755.70000000000027</v>
      </c>
      <c r="N462" s="56" t="s">
        <v>95</v>
      </c>
      <c r="S462" s="87">
        <f>SUM(S96:S460)</f>
        <v>-249.60694649034352</v>
      </c>
      <c r="T462" s="42">
        <f>SUM(T96:T460)</f>
        <v>-83.103411107557108</v>
      </c>
    </row>
    <row r="463" spans="1:20" x14ac:dyDescent="0.2">
      <c r="B463" s="23"/>
      <c r="C463" s="56">
        <f>COUNTIF(C186:C368,"&gt;0")</f>
        <v>43</v>
      </c>
      <c r="D463" s="56"/>
      <c r="E463" s="56"/>
      <c r="F463" s="56"/>
      <c r="G463" s="56"/>
      <c r="H463" s="56"/>
      <c r="I463" s="56"/>
      <c r="J463" s="56">
        <f t="shared" ref="J463:K463" si="26">SUM(J186:J368)</f>
        <v>1249.0999999999995</v>
      </c>
      <c r="K463" s="56">
        <f t="shared" si="26"/>
        <v>367.99999999999994</v>
      </c>
      <c r="L463" s="56">
        <f>SUM(L186:L368)</f>
        <v>80</v>
      </c>
      <c r="M463" s="56">
        <f>SUM(M186:M368)</f>
        <v>29</v>
      </c>
      <c r="N463" s="56" t="s">
        <v>96</v>
      </c>
      <c r="O463" s="56"/>
      <c r="P463" s="56"/>
      <c r="Q463" s="56"/>
      <c r="R463" s="56"/>
      <c r="S463" s="64">
        <f>SUM(S186:S368)</f>
        <v>-197.10021165842932</v>
      </c>
      <c r="T463" s="64">
        <f>SUM(T186:T368)</f>
        <v>35.979342051735529</v>
      </c>
    </row>
    <row r="464" spans="1:20" x14ac:dyDescent="0.2">
      <c r="J464" s="56">
        <f>SUM(J4:J368)</f>
        <v>1755.0999999999992</v>
      </c>
      <c r="K464" s="56">
        <f>SUM(K4:K368)</f>
        <v>838.10000000000014</v>
      </c>
      <c r="M464" s="91">
        <f>M463/C463</f>
        <v>0.67441860465116277</v>
      </c>
      <c r="N464" s="23" t="s">
        <v>97</v>
      </c>
      <c r="S464" s="42">
        <f>SUM(S4:S368)</f>
        <v>-307.49351675865512</v>
      </c>
      <c r="T464" s="42">
        <f>SUM(T4:T368)</f>
        <v>-223.1741552185413</v>
      </c>
    </row>
    <row r="465" spans="1:20" x14ac:dyDescent="0.2">
      <c r="A465" s="74"/>
      <c r="S465" s="49"/>
      <c r="T465" s="49"/>
    </row>
    <row r="466" spans="1:20" x14ac:dyDescent="0.2">
      <c r="B466" s="23" t="s">
        <v>75</v>
      </c>
      <c r="D466" s="57">
        <f>AVERAGE(D96:D460)</f>
        <v>13.691506849315065</v>
      </c>
      <c r="E466" s="57">
        <f>AVERAGE(E96:E460)</f>
        <v>4.7841095890410958</v>
      </c>
      <c r="F466" s="57">
        <f>AVERAGE(F96:F460)</f>
        <v>9.4115068493150762</v>
      </c>
      <c r="G466" s="57">
        <f>AVERAGE(G96:G460)</f>
        <v>3.202739726027398</v>
      </c>
      <c r="H466" s="57"/>
      <c r="I466" s="57">
        <f>AVERAGE(I96:I460)</f>
        <v>3.5416438356164366</v>
      </c>
      <c r="J466" s="57">
        <f>AVERAGE(J96:J460)</f>
        <v>4.7235616438356169</v>
      </c>
      <c r="K466" s="57">
        <f>AVERAGE(K96:K460)</f>
        <v>2.0704109589041102</v>
      </c>
      <c r="N466" s="56" t="s">
        <v>95</v>
      </c>
      <c r="S466" s="64">
        <f>AVERAGE(S96:S460)</f>
        <v>-0.68385464791874939</v>
      </c>
      <c r="T466" s="64">
        <f>AVERAGE(T96:T460)</f>
        <v>-0.22768057837686878</v>
      </c>
    </row>
    <row r="467" spans="1:20" x14ac:dyDescent="0.2">
      <c r="D467" s="57">
        <f>AVERAGE(D186:D368)</f>
        <v>20.445355191256837</v>
      </c>
      <c r="E467" s="57">
        <f t="shared" ref="E467:G467" si="27">AVERAGE(E186:E368)</f>
        <v>9.1322404371584689</v>
      </c>
      <c r="F467" s="57">
        <f t="shared" si="27"/>
        <v>14.975409836065571</v>
      </c>
      <c r="G467" s="57">
        <f t="shared" si="27"/>
        <v>7.1032786885245853</v>
      </c>
      <c r="H467" s="57"/>
      <c r="I467" s="57">
        <f>AVERAGE(I186:I368)</f>
        <v>3.3071038251366129</v>
      </c>
      <c r="J467" s="57">
        <f t="shared" ref="J467:K467" si="28">AVERAGE(J186:J368)</f>
        <v>6.825683060109287</v>
      </c>
      <c r="K467" s="57">
        <f t="shared" si="28"/>
        <v>2.0109289617486334</v>
      </c>
      <c r="L467" s="57"/>
      <c r="N467" s="56" t="s">
        <v>96</v>
      </c>
      <c r="O467" s="57"/>
      <c r="P467" s="57"/>
      <c r="Q467" s="57"/>
      <c r="R467" s="57"/>
      <c r="S467" s="64">
        <f>AVERAGE(S186:S368)</f>
        <v>-1.0770503369313078</v>
      </c>
      <c r="T467" s="64">
        <f>AVERAGE(T186:T368)</f>
        <v>0.19660842651221599</v>
      </c>
    </row>
    <row r="468" spans="1:20" x14ac:dyDescent="0.2">
      <c r="D468" s="57">
        <f>AVERAGE(D4:D368)</f>
        <v>14.359178082191765</v>
      </c>
      <c r="E468" s="57">
        <f>AVERAGE(E4:E368)</f>
        <v>5.3934246575342444</v>
      </c>
      <c r="F468" s="57">
        <f>AVERAGE(F4:F368)</f>
        <v>10.038356164383561</v>
      </c>
      <c r="G468" s="57">
        <f>AVERAGE(G4:G368)</f>
        <v>3.8087671232876708</v>
      </c>
      <c r="H468" s="57"/>
      <c r="I468" s="57">
        <f>AVERAGE(I4:I368)</f>
        <v>3.6717808219178045</v>
      </c>
      <c r="J468" s="57">
        <f t="shared" ref="J468:K468" si="29">AVERAGE(J4:J368)</f>
        <v>4.8084931506849298</v>
      </c>
      <c r="K468" s="57">
        <f t="shared" si="29"/>
        <v>2.2961643835616443</v>
      </c>
      <c r="N468" s="23" t="s">
        <v>97</v>
      </c>
      <c r="S468" s="64">
        <f>AVERAGE(S4:S368)</f>
        <v>-0.84244799111960311</v>
      </c>
      <c r="T468" s="64">
        <f>AVERAGE(T4:T368)</f>
        <v>-0.61143604169463373</v>
      </c>
    </row>
    <row r="469" spans="1:20" x14ac:dyDescent="0.2">
      <c r="S469" s="31"/>
    </row>
  </sheetData>
  <mergeCells count="3">
    <mergeCell ref="D2:G2"/>
    <mergeCell ref="H2:I2"/>
    <mergeCell ref="S2:T2"/>
  </mergeCells>
  <conditionalFormatting sqref="G251:G291 F142:G142 D292:G354 D356:G367 D355:H355 G96:G249 D96:F291 D125:G126">
    <cfRule type="cellIs" dxfId="44" priority="82" operator="lessThan">
      <formula>13</formula>
    </cfRule>
  </conditionalFormatting>
  <conditionalFormatting sqref="F251:F291 E292:G354 E356:G367 E355:H355 F97:F249 D97:D249 E96:E249 G96:G249 D125:G126">
    <cfRule type="cellIs" dxfId="43" priority="81" operator="lessThanOrEqual">
      <formula>13</formula>
    </cfRule>
  </conditionalFormatting>
  <conditionalFormatting sqref="I96:I249">
    <cfRule type="cellIs" dxfId="42" priority="80" operator="greaterThan">
      <formula>8.9</formula>
    </cfRule>
  </conditionalFormatting>
  <conditionalFormatting sqref="I251:I354 I356:I367">
    <cfRule type="cellIs" dxfId="41" priority="79" operator="greaterThan">
      <formula>8.9</formula>
    </cfRule>
  </conditionalFormatting>
  <conditionalFormatting sqref="D96">
    <cfRule type="cellIs" dxfId="40" priority="78" operator="lessThanOrEqual">
      <formula>13</formula>
    </cfRule>
  </conditionalFormatting>
  <conditionalFormatting sqref="D251:D367">
    <cfRule type="cellIs" dxfId="39" priority="77" operator="lessThanOrEqual">
      <formula>13</formula>
    </cfRule>
  </conditionalFormatting>
  <conditionalFormatting sqref="E251:E291 G251:G291">
    <cfRule type="cellIs" dxfId="38" priority="76" operator="lessThanOrEqual">
      <formula>13</formula>
    </cfRule>
  </conditionalFormatting>
  <conditionalFormatting sqref="K96:K249">
    <cfRule type="cellIs" dxfId="37" priority="75" operator="greaterThan">
      <formula>0</formula>
    </cfRule>
  </conditionalFormatting>
  <conditionalFormatting sqref="K251:K367">
    <cfRule type="cellIs" dxfId="36" priority="74" operator="greaterThan">
      <formula>0</formula>
    </cfRule>
  </conditionalFormatting>
  <conditionalFormatting sqref="G250">
    <cfRule type="cellIs" dxfId="35" priority="71" operator="lessThan">
      <formula>13</formula>
    </cfRule>
  </conditionalFormatting>
  <conditionalFormatting sqref="F250">
    <cfRule type="cellIs" dxfId="34" priority="70" operator="lessThanOrEqual">
      <formula>13</formula>
    </cfRule>
  </conditionalFormatting>
  <conditionalFormatting sqref="I250">
    <cfRule type="cellIs" dxfId="33" priority="69" operator="greaterThan">
      <formula>8.9</formula>
    </cfRule>
  </conditionalFormatting>
  <conditionalFormatting sqref="D250">
    <cfRule type="cellIs" dxfId="32" priority="68" operator="lessThanOrEqual">
      <formula>13</formula>
    </cfRule>
  </conditionalFormatting>
  <conditionalFormatting sqref="E250 G250">
    <cfRule type="cellIs" dxfId="31" priority="67" operator="lessThanOrEqual">
      <formula>13</formula>
    </cfRule>
  </conditionalFormatting>
  <conditionalFormatting sqref="K250">
    <cfRule type="cellIs" dxfId="30" priority="66" operator="greaterThan">
      <formula>0</formula>
    </cfRule>
  </conditionalFormatting>
  <conditionalFormatting sqref="D355:H355 D356:G368 D96:G354">
    <cfRule type="cellIs" dxfId="29" priority="45" operator="lessThan">
      <formula>0</formula>
    </cfRule>
    <cfRule type="cellIs" dxfId="28" priority="65" operator="lessThanOrEqual">
      <formula>13</formula>
    </cfRule>
  </conditionalFormatting>
  <conditionalFormatting sqref="J168">
    <cfRule type="cellIs" dxfId="27" priority="44" operator="greaterThan">
      <formula>8.9</formula>
    </cfRule>
  </conditionalFormatting>
  <conditionalFormatting sqref="I368">
    <cfRule type="cellIs" dxfId="26" priority="43" operator="greaterThan">
      <formula>8.9</formula>
    </cfRule>
  </conditionalFormatting>
  <conditionalFormatting sqref="K368">
    <cfRule type="cellIs" dxfId="25" priority="42" operator="greaterThan">
      <formula>0</formula>
    </cfRule>
  </conditionalFormatting>
  <conditionalFormatting sqref="G142">
    <cfRule type="cellIs" dxfId="24" priority="41" operator="lessThanOrEqual">
      <formula>13</formula>
    </cfRule>
  </conditionalFormatting>
  <conditionalFormatting sqref="F142">
    <cfRule type="cellIs" dxfId="23" priority="40" operator="lessThanOrEqual">
      <formula>13</formula>
    </cfRule>
  </conditionalFormatting>
  <conditionalFormatting sqref="J241">
    <cfRule type="cellIs" dxfId="22" priority="39" operator="greaterThan">
      <formula>8.9</formula>
    </cfRule>
  </conditionalFormatting>
  <conditionalFormatting sqref="J296">
    <cfRule type="cellIs" dxfId="21" priority="38" operator="greaterThan">
      <formula>8.9</formula>
    </cfRule>
  </conditionalFormatting>
  <conditionalFormatting sqref="J307">
    <cfRule type="cellIs" dxfId="20" priority="37" operator="greaterThan">
      <formula>8.9</formula>
    </cfRule>
  </conditionalFormatting>
  <conditionalFormatting sqref="I369">
    <cfRule type="cellIs" dxfId="19" priority="34" operator="greaterThan">
      <formula>8.9</formula>
    </cfRule>
  </conditionalFormatting>
  <conditionalFormatting sqref="D369:G460">
    <cfRule type="cellIs" dxfId="18" priority="26" operator="lessThan">
      <formula>0</formula>
    </cfRule>
    <cfRule type="cellIs" dxfId="17" priority="35" operator="lessThanOrEqual">
      <formula>13</formula>
    </cfRule>
  </conditionalFormatting>
  <conditionalFormatting sqref="E369 G369">
    <cfRule type="cellIs" dxfId="16" priority="33" operator="lessThanOrEqual">
      <formula>13</formula>
    </cfRule>
  </conditionalFormatting>
  <conditionalFormatting sqref="K369">
    <cfRule type="cellIs" dxfId="15" priority="32" operator="greaterThan">
      <formula>0</formula>
    </cfRule>
  </conditionalFormatting>
  <conditionalFormatting sqref="D370:G460">
    <cfRule type="cellIs" dxfId="14" priority="31" operator="lessThan">
      <formula>13</formula>
    </cfRule>
  </conditionalFormatting>
  <conditionalFormatting sqref="I370:I460">
    <cfRule type="cellIs" dxfId="13" priority="30" operator="greaterThan">
      <formula>8.9</formula>
    </cfRule>
  </conditionalFormatting>
  <conditionalFormatting sqref="D370:D460">
    <cfRule type="cellIs" dxfId="12" priority="29" operator="lessThanOrEqual">
      <formula>13</formula>
    </cfRule>
  </conditionalFormatting>
  <conditionalFormatting sqref="E370:E460 G370:G460">
    <cfRule type="cellIs" dxfId="11" priority="28" operator="lessThanOrEqual">
      <formula>13</formula>
    </cfRule>
  </conditionalFormatting>
  <conditionalFormatting sqref="K370:K460">
    <cfRule type="cellIs" dxfId="10" priority="27" operator="greaterThan">
      <formula>0</formula>
    </cfRule>
  </conditionalFormatting>
  <conditionalFormatting sqref="I4">
    <cfRule type="cellIs" dxfId="9" priority="9" operator="greaterThan">
      <formula>8.9</formula>
    </cfRule>
  </conditionalFormatting>
  <conditionalFormatting sqref="D4:G95">
    <cfRule type="cellIs" dxfId="8" priority="1" operator="lessThan">
      <formula>0</formula>
    </cfRule>
    <cfRule type="cellIs" dxfId="7" priority="10" operator="lessThanOrEqual">
      <formula>13</formula>
    </cfRule>
  </conditionalFormatting>
  <conditionalFormatting sqref="E4 G4">
    <cfRule type="cellIs" dxfId="6" priority="8" operator="lessThanOrEqual">
      <formula>13</formula>
    </cfRule>
  </conditionalFormatting>
  <conditionalFormatting sqref="K4">
    <cfRule type="cellIs" dxfId="5" priority="7" operator="greaterThan">
      <formula>0</formula>
    </cfRule>
  </conditionalFormatting>
  <conditionalFormatting sqref="D5:G95">
    <cfRule type="cellIs" dxfId="4" priority="6" operator="lessThan">
      <formula>13</formula>
    </cfRule>
  </conditionalFormatting>
  <conditionalFormatting sqref="I5:I95">
    <cfRule type="cellIs" dxfId="3" priority="5" operator="greaterThan">
      <formula>8.9</formula>
    </cfRule>
  </conditionalFormatting>
  <conditionalFormatting sqref="D5:D95">
    <cfRule type="cellIs" dxfId="2" priority="4" operator="lessThanOrEqual">
      <formula>13</formula>
    </cfRule>
  </conditionalFormatting>
  <conditionalFormatting sqref="E5:E95 G5:G95">
    <cfRule type="cellIs" dxfId="1" priority="3" operator="lessThanOrEqual">
      <formula>13</formula>
    </cfRule>
  </conditionalFormatting>
  <conditionalFormatting sqref="K5:K95"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13</vt:i4>
      </vt:variant>
    </vt:vector>
  </HeadingPairs>
  <TitlesOfParts>
    <vt:vector size="17" baseType="lpstr">
      <vt:lpstr>vjtj</vt:lpstr>
      <vt:lpstr>data</vt:lpstr>
      <vt:lpstr>controle</vt:lpstr>
      <vt:lpstr>KNMI</vt:lpstr>
      <vt:lpstr>weer regen</vt:lpstr>
      <vt:lpstr>weer zon</vt:lpstr>
      <vt:lpstr>2010</vt:lpstr>
      <vt:lpstr>soorten</vt:lpstr>
      <vt:lpstr>tel1</vt:lpstr>
      <vt:lpstr>tel2</vt:lpstr>
      <vt:lpstr>norm</vt:lpstr>
      <vt:lpstr>witjes</vt:lpstr>
      <vt:lpstr>grote</vt:lpstr>
      <vt:lpstr>dikkopjes</vt:lpstr>
      <vt:lpstr>blauwtjes</vt:lpstr>
      <vt:lpstr>zandoogjes</vt:lpstr>
      <vt:lpstr>nacht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Koopmans</dc:creator>
  <cp:lastModifiedBy>Kooperikken</cp:lastModifiedBy>
  <dcterms:created xsi:type="dcterms:W3CDTF">2014-04-18T15:48:47Z</dcterms:created>
  <dcterms:modified xsi:type="dcterms:W3CDTF">2019-05-20T20:03:34Z</dcterms:modified>
</cp:coreProperties>
</file>